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esktop\PTO Archives\"/>
    </mc:Choice>
  </mc:AlternateContent>
  <bookViews>
    <workbookView xWindow="0" yWindow="0" windowWidth="19200" windowHeight="7224" activeTab="1"/>
  </bookViews>
  <sheets>
    <sheet name="Budget 16-17" sheetId="2" r:id="rId1"/>
    <sheet name="January Treasurer's Report" sheetId="1" r:id="rId2"/>
    <sheet name="January Budget Report" sheetId="3" r:id="rId3"/>
  </sheets>
  <definedNames>
    <definedName name="_xlnm.Print_Area" localSheetId="2">'January Budget Report'!$A$1:$Q$73</definedName>
    <definedName name="_xlnm.Print_Area" localSheetId="1">'January Treasurer''s Report'!$A$1:$I$27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3" l="1"/>
  <c r="P68" i="3"/>
  <c r="O68" i="3"/>
  <c r="N68" i="3"/>
  <c r="M68" i="3"/>
  <c r="L68" i="3"/>
  <c r="K68" i="3"/>
  <c r="J68" i="3"/>
  <c r="I68" i="3"/>
  <c r="H68" i="3"/>
  <c r="G68" i="3"/>
  <c r="Q68" i="3" s="1"/>
  <c r="Q67" i="3"/>
  <c r="P64" i="3"/>
  <c r="O64" i="3"/>
  <c r="N64" i="3"/>
  <c r="M64" i="3"/>
  <c r="L64" i="3"/>
  <c r="K64" i="3"/>
  <c r="J64" i="3"/>
  <c r="I64" i="3"/>
  <c r="H64" i="3"/>
  <c r="G64" i="3"/>
  <c r="Q64" i="3" s="1"/>
  <c r="Q63" i="3"/>
  <c r="P60" i="3"/>
  <c r="O60" i="3"/>
  <c r="N60" i="3"/>
  <c r="M60" i="3"/>
  <c r="L60" i="3"/>
  <c r="K60" i="3"/>
  <c r="J60" i="3"/>
  <c r="I60" i="3"/>
  <c r="H60" i="3"/>
  <c r="G60" i="3"/>
  <c r="Q60" i="3" s="1"/>
  <c r="F60" i="3"/>
  <c r="D60" i="3"/>
  <c r="Q59" i="3"/>
  <c r="Q58" i="3"/>
  <c r="Q57" i="3"/>
  <c r="P54" i="3"/>
  <c r="O54" i="3"/>
  <c r="N54" i="3"/>
  <c r="M54" i="3"/>
  <c r="L54" i="3"/>
  <c r="K54" i="3"/>
  <c r="J54" i="3"/>
  <c r="H54" i="3"/>
  <c r="G54" i="3"/>
  <c r="Q54" i="3" s="1"/>
  <c r="F54" i="3"/>
  <c r="F71" i="3" s="1"/>
  <c r="E54" i="3"/>
  <c r="E71" i="3" s="1"/>
  <c r="D54" i="3"/>
  <c r="Q53" i="3"/>
  <c r="Q52" i="3"/>
  <c r="I51" i="3"/>
  <c r="I54" i="3" s="1"/>
  <c r="P48" i="3"/>
  <c r="P71" i="3" s="1"/>
  <c r="O48" i="3"/>
  <c r="O71" i="3" s="1"/>
  <c r="N48" i="3"/>
  <c r="N71" i="3" s="1"/>
  <c r="M48" i="3"/>
  <c r="M71" i="3" s="1"/>
  <c r="L48" i="3"/>
  <c r="L71" i="3" s="1"/>
  <c r="K48" i="3"/>
  <c r="K71" i="3" s="1"/>
  <c r="J48" i="3"/>
  <c r="J71" i="3" s="1"/>
  <c r="I48" i="3"/>
  <c r="I71" i="3" s="1"/>
  <c r="H48" i="3"/>
  <c r="H71" i="3" s="1"/>
  <c r="G48" i="3"/>
  <c r="G71" i="3" s="1"/>
  <c r="Q47" i="3"/>
  <c r="E42" i="3"/>
  <c r="E73" i="3" s="1"/>
  <c r="P40" i="3"/>
  <c r="O40" i="3"/>
  <c r="N40" i="3"/>
  <c r="M40" i="3"/>
  <c r="L40" i="3"/>
  <c r="K40" i="3"/>
  <c r="J40" i="3"/>
  <c r="I40" i="3"/>
  <c r="H40" i="3"/>
  <c r="G40" i="3"/>
  <c r="Q40" i="3" s="1"/>
  <c r="F40" i="3"/>
  <c r="D40" i="3"/>
  <c r="Q39" i="3"/>
  <c r="Q38" i="3"/>
  <c r="P36" i="3"/>
  <c r="O36" i="3"/>
  <c r="N36" i="3"/>
  <c r="M36" i="3"/>
  <c r="L36" i="3"/>
  <c r="K36" i="3"/>
  <c r="J36" i="3"/>
  <c r="I36" i="3"/>
  <c r="Q36" i="3" s="1"/>
  <c r="H36" i="3"/>
  <c r="G36" i="3"/>
  <c r="F36" i="3"/>
  <c r="D36" i="3"/>
  <c r="Q35" i="3"/>
  <c r="Q34" i="3"/>
  <c r="Q31" i="3"/>
  <c r="Q30" i="3"/>
  <c r="P28" i="3"/>
  <c r="O28" i="3"/>
  <c r="N28" i="3"/>
  <c r="M28" i="3"/>
  <c r="L28" i="3"/>
  <c r="K28" i="3"/>
  <c r="J28" i="3"/>
  <c r="H28" i="3"/>
  <c r="G28" i="3"/>
  <c r="Q28" i="3" s="1"/>
  <c r="Q27" i="3"/>
  <c r="I26" i="3"/>
  <c r="I28" i="3" s="1"/>
  <c r="D26" i="3"/>
  <c r="D28" i="3" s="1"/>
  <c r="P24" i="3"/>
  <c r="O24" i="3"/>
  <c r="N24" i="3"/>
  <c r="M24" i="3"/>
  <c r="L24" i="3"/>
  <c r="K24" i="3"/>
  <c r="J24" i="3"/>
  <c r="I24" i="3"/>
  <c r="H24" i="3"/>
  <c r="G24" i="3"/>
  <c r="Q24" i="3" s="1"/>
  <c r="F24" i="3"/>
  <c r="D24" i="3"/>
  <c r="Q23" i="3"/>
  <c r="Q22" i="3"/>
  <c r="P20" i="3"/>
  <c r="O20" i="3"/>
  <c r="N20" i="3"/>
  <c r="M20" i="3"/>
  <c r="L20" i="3"/>
  <c r="K20" i="3"/>
  <c r="J20" i="3"/>
  <c r="I20" i="3"/>
  <c r="Q20" i="3" s="1"/>
  <c r="H20" i="3"/>
  <c r="G20" i="3"/>
  <c r="F20" i="3"/>
  <c r="D20" i="3"/>
  <c r="Q19" i="3"/>
  <c r="Q18" i="3"/>
  <c r="P16" i="3"/>
  <c r="P42" i="3" s="1"/>
  <c r="P73" i="3" s="1"/>
  <c r="O16" i="3"/>
  <c r="O42" i="3" s="1"/>
  <c r="O73" i="3" s="1"/>
  <c r="N16" i="3"/>
  <c r="N42" i="3" s="1"/>
  <c r="M16" i="3"/>
  <c r="M42" i="3" s="1"/>
  <c r="M73" i="3" s="1"/>
  <c r="L16" i="3"/>
  <c r="L42" i="3" s="1"/>
  <c r="L73" i="3" s="1"/>
  <c r="K16" i="3"/>
  <c r="K42" i="3" s="1"/>
  <c r="K73" i="3" s="1"/>
  <c r="J16" i="3"/>
  <c r="J42" i="3" s="1"/>
  <c r="I16" i="3"/>
  <c r="I42" i="3" s="1"/>
  <c r="I73" i="3" s="1"/>
  <c r="H16" i="3"/>
  <c r="H42" i="3" s="1"/>
  <c r="H73" i="3" s="1"/>
  <c r="G16" i="3"/>
  <c r="G42" i="3" s="1"/>
  <c r="F16" i="3"/>
  <c r="F42" i="3" s="1"/>
  <c r="D16" i="3"/>
  <c r="Q15" i="3"/>
  <c r="Q14" i="3"/>
  <c r="Q12" i="3"/>
  <c r="Q6" i="3"/>
  <c r="Q71" i="3" l="1"/>
  <c r="F73" i="3"/>
  <c r="J73" i="3"/>
  <c r="N73" i="3"/>
  <c r="G73" i="3"/>
  <c r="Q42" i="3"/>
  <c r="Q73" i="3" s="1"/>
  <c r="D42" i="3"/>
  <c r="D73" i="3" s="1"/>
  <c r="Q16" i="3"/>
  <c r="Q48" i="3"/>
  <c r="Q26" i="3"/>
  <c r="Q51" i="3"/>
  <c r="P68" i="2"/>
  <c r="O68" i="2"/>
  <c r="N68" i="2"/>
  <c r="M68" i="2"/>
  <c r="L68" i="2"/>
  <c r="K68" i="2"/>
  <c r="J68" i="2"/>
  <c r="I68" i="2"/>
  <c r="Q68" i="2" s="1"/>
  <c r="H68" i="2"/>
  <c r="G68" i="2"/>
  <c r="Q67" i="2"/>
  <c r="P64" i="2"/>
  <c r="O64" i="2"/>
  <c r="N64" i="2"/>
  <c r="M64" i="2"/>
  <c r="L64" i="2"/>
  <c r="K64" i="2"/>
  <c r="J64" i="2"/>
  <c r="I64" i="2"/>
  <c r="Q64" i="2" s="1"/>
  <c r="H64" i="2"/>
  <c r="G64" i="2"/>
  <c r="Q63" i="2"/>
  <c r="P60" i="2"/>
  <c r="O60" i="2"/>
  <c r="N60" i="2"/>
  <c r="M60" i="2"/>
  <c r="L60" i="2"/>
  <c r="K60" i="2"/>
  <c r="J60" i="2"/>
  <c r="I60" i="2"/>
  <c r="Q60" i="2" s="1"/>
  <c r="H60" i="2"/>
  <c r="G60" i="2"/>
  <c r="F60" i="2"/>
  <c r="D60" i="2"/>
  <c r="D71" i="2" s="1"/>
  <c r="Q59" i="2"/>
  <c r="Q58" i="2"/>
  <c r="Q57" i="2"/>
  <c r="P54" i="2"/>
  <c r="O54" i="2"/>
  <c r="N54" i="2"/>
  <c r="M54" i="2"/>
  <c r="L54" i="2"/>
  <c r="K54" i="2"/>
  <c r="J54" i="2"/>
  <c r="I54" i="2"/>
  <c r="Q54" i="2" s="1"/>
  <c r="H54" i="2"/>
  <c r="G54" i="2"/>
  <c r="F54" i="2"/>
  <c r="F71" i="2" s="1"/>
  <c r="E54" i="2"/>
  <c r="E71" i="2" s="1"/>
  <c r="E73" i="2" s="1"/>
  <c r="D54" i="2"/>
  <c r="Q53" i="2"/>
  <c r="Q52" i="2"/>
  <c r="Q51" i="2"/>
  <c r="I51" i="2"/>
  <c r="P48" i="2"/>
  <c r="P71" i="2" s="1"/>
  <c r="O48" i="2"/>
  <c r="O71" i="2" s="1"/>
  <c r="N48" i="2"/>
  <c r="N71" i="2" s="1"/>
  <c r="M48" i="2"/>
  <c r="M71" i="2" s="1"/>
  <c r="L48" i="2"/>
  <c r="L71" i="2" s="1"/>
  <c r="K48" i="2"/>
  <c r="K71" i="2" s="1"/>
  <c r="J48" i="2"/>
  <c r="J71" i="2" s="1"/>
  <c r="I48" i="2"/>
  <c r="I71" i="2" s="1"/>
  <c r="H48" i="2"/>
  <c r="H71" i="2" s="1"/>
  <c r="G48" i="2"/>
  <c r="G71" i="2" s="1"/>
  <c r="Q71" i="2" s="1"/>
  <c r="Q47" i="2"/>
  <c r="E42" i="2"/>
  <c r="P40" i="2"/>
  <c r="O40" i="2"/>
  <c r="N40" i="2"/>
  <c r="M40" i="2"/>
  <c r="L40" i="2"/>
  <c r="K40" i="2"/>
  <c r="J40" i="2"/>
  <c r="I40" i="2"/>
  <c r="Q40" i="2" s="1"/>
  <c r="H40" i="2"/>
  <c r="G40" i="2"/>
  <c r="F40" i="2"/>
  <c r="D40" i="2"/>
  <c r="Q39" i="2"/>
  <c r="Q38" i="2"/>
  <c r="P36" i="2"/>
  <c r="O36" i="2"/>
  <c r="N36" i="2"/>
  <c r="M36" i="2"/>
  <c r="L36" i="2"/>
  <c r="K36" i="2"/>
  <c r="J36" i="2"/>
  <c r="I36" i="2"/>
  <c r="H36" i="2"/>
  <c r="Q36" i="2" s="1"/>
  <c r="G36" i="2"/>
  <c r="F36" i="2"/>
  <c r="D36" i="2"/>
  <c r="Q35" i="2"/>
  <c r="Q34" i="2"/>
  <c r="Q31" i="2"/>
  <c r="Q30" i="2"/>
  <c r="P28" i="2"/>
  <c r="O28" i="2"/>
  <c r="N28" i="2"/>
  <c r="M28" i="2"/>
  <c r="L28" i="2"/>
  <c r="K28" i="2"/>
  <c r="J28" i="2"/>
  <c r="I28" i="2"/>
  <c r="Q28" i="2" s="1"/>
  <c r="H28" i="2"/>
  <c r="G28" i="2"/>
  <c r="Q27" i="2"/>
  <c r="I26" i="2"/>
  <c r="Q26" i="2" s="1"/>
  <c r="D26" i="2"/>
  <c r="D28" i="2" s="1"/>
  <c r="P24" i="2"/>
  <c r="O24" i="2"/>
  <c r="N24" i="2"/>
  <c r="M24" i="2"/>
  <c r="L24" i="2"/>
  <c r="K24" i="2"/>
  <c r="J24" i="2"/>
  <c r="I24" i="2"/>
  <c r="Q24" i="2" s="1"/>
  <c r="H24" i="2"/>
  <c r="G24" i="2"/>
  <c r="F24" i="2"/>
  <c r="D24" i="2"/>
  <c r="Q23" i="2"/>
  <c r="Q22" i="2"/>
  <c r="P20" i="2"/>
  <c r="O20" i="2"/>
  <c r="N20" i="2"/>
  <c r="M20" i="2"/>
  <c r="L20" i="2"/>
  <c r="K20" i="2"/>
  <c r="J20" i="2"/>
  <c r="I20" i="2"/>
  <c r="H20" i="2"/>
  <c r="Q20" i="2" s="1"/>
  <c r="G20" i="2"/>
  <c r="F20" i="2"/>
  <c r="D20" i="2"/>
  <c r="D42" i="2" s="1"/>
  <c r="D73" i="2" s="1"/>
  <c r="Q19" i="2"/>
  <c r="Q18" i="2"/>
  <c r="P16" i="2"/>
  <c r="P42" i="2" s="1"/>
  <c r="O16" i="2"/>
  <c r="O42" i="2" s="1"/>
  <c r="N16" i="2"/>
  <c r="N42" i="2" s="1"/>
  <c r="N73" i="2" s="1"/>
  <c r="M16" i="2"/>
  <c r="M42" i="2" s="1"/>
  <c r="M73" i="2" s="1"/>
  <c r="L16" i="2"/>
  <c r="L42" i="2" s="1"/>
  <c r="K16" i="2"/>
  <c r="K42" i="2" s="1"/>
  <c r="J16" i="2"/>
  <c r="J42" i="2" s="1"/>
  <c r="J73" i="2" s="1"/>
  <c r="I16" i="2"/>
  <c r="I42" i="2" s="1"/>
  <c r="I73" i="2" s="1"/>
  <c r="H16" i="2"/>
  <c r="H42" i="2" s="1"/>
  <c r="G16" i="2"/>
  <c r="Q16" i="2" s="1"/>
  <c r="F16" i="2"/>
  <c r="F42" i="2" s="1"/>
  <c r="F73" i="2" s="1"/>
  <c r="D16" i="2"/>
  <c r="Q15" i="2"/>
  <c r="Q14" i="2"/>
  <c r="Q12" i="2"/>
  <c r="Q6" i="2"/>
  <c r="E20" i="1"/>
  <c r="E14" i="1"/>
  <c r="K73" i="2" l="1"/>
  <c r="O73" i="2"/>
  <c r="H73" i="2"/>
  <c r="L73" i="2"/>
  <c r="P73" i="2"/>
  <c r="Q48" i="2"/>
  <c r="G42" i="2"/>
  <c r="E26" i="1"/>
  <c r="G73" i="2" l="1"/>
  <c r="Q42" i="2"/>
  <c r="Q73" i="2" s="1"/>
</calcChain>
</file>

<file path=xl/comments1.xml><?xml version="1.0" encoding="utf-8"?>
<comments xmlns="http://schemas.openxmlformats.org/spreadsheetml/2006/main">
  <authors>
    <author>Jim Hoffman</author>
  </authors>
  <commentList>
    <comment ref="J12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Donated by 3 families as an appreciation for school acting quickly to address bullying situation related to 2016 election results.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Cash tips earned at Barnes &amp; Noble bookfair event.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Cici's Pizza
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Jason's Deli 
Coincided with Barnes &amp; Noble Book Fair night
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Elmbrook Parent Council
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Check written to Sara Field #1982 for gift cards donated from her own personal inventory to family in need through Lisa Rettler.  1/5/17
</t>
        </r>
      </text>
    </comment>
    <comment ref="H63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Christine Birt Desktop Display
</t>
        </r>
      </text>
    </comment>
  </commentList>
</comments>
</file>

<file path=xl/comments2.xml><?xml version="1.0" encoding="utf-8"?>
<comments xmlns="http://schemas.openxmlformats.org/spreadsheetml/2006/main">
  <authors>
    <author>Jim Hoffman</author>
  </authors>
  <commentList>
    <comment ref="J12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Donated by 3 families as an appreciation for school acting quickly to address bullying situation related to 2016 election results.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Cash tips earned at Barnes &amp; Noble bookfair event.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Cici's Pizza
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Jason's Deli 
Coincided with Barnes &amp; Noble Book Fair night
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Elmbrook Parent Council
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Check written to Sara Field #1982 for gift cards donated from her own personal inventory to family in need through Lisa Rettler.  1/5/17
</t>
        </r>
      </text>
    </comment>
    <comment ref="H63" authorId="0" shapeId="0">
      <text>
        <r>
          <rPr>
            <b/>
            <sz val="9"/>
            <color indexed="81"/>
            <rFont val="Tahoma"/>
            <charset val="1"/>
          </rPr>
          <t>Jim Hoffman:</t>
        </r>
        <r>
          <rPr>
            <sz val="9"/>
            <color indexed="81"/>
            <rFont val="Tahoma"/>
            <charset val="1"/>
          </rPr>
          <t xml:space="preserve">
Christine Birt Desktop Display
</t>
        </r>
      </text>
    </comment>
  </commentList>
</comments>
</file>

<file path=xl/sharedStrings.xml><?xml version="1.0" encoding="utf-8"?>
<sst xmlns="http://schemas.openxmlformats.org/spreadsheetml/2006/main" count="180" uniqueCount="96">
  <si>
    <t>WISCONSIN HILLS MIDDLE SCHOOL</t>
    <phoneticPr fontId="0" type="noConversion"/>
  </si>
  <si>
    <t>Treasurer's Report</t>
  </si>
  <si>
    <t>Statement of Receipts and Disbursements</t>
  </si>
  <si>
    <t xml:space="preserve">PTO Checking - beginning balance </t>
  </si>
  <si>
    <t>Receipts</t>
  </si>
  <si>
    <t>Disbursements</t>
  </si>
  <si>
    <t>Transfer from savings</t>
  </si>
  <si>
    <t>Transfer to savings</t>
  </si>
  <si>
    <t>PTO Checking - ending balance</t>
  </si>
  <si>
    <t>PTO Savings - beginning balance</t>
  </si>
  <si>
    <t>Transfer to checking</t>
  </si>
  <si>
    <t>Transfer from checking</t>
  </si>
  <si>
    <t>Interest income</t>
  </si>
  <si>
    <t>PTO Savings - ending balance</t>
  </si>
  <si>
    <t>PTO Cash on Hand - beginning balance</t>
  </si>
  <si>
    <t>PTO Cash on Hand - ending balance</t>
  </si>
  <si>
    <t>Total PTO Cash</t>
  </si>
  <si>
    <t>January 1 - January 31, 2017</t>
  </si>
  <si>
    <t>Restaurant Night = $174.97</t>
  </si>
  <si>
    <t>Spirit Wear = $131.38</t>
  </si>
  <si>
    <t>Scrip Sales = $1505.00</t>
  </si>
  <si>
    <t>Scrip Expense = $1780.10</t>
  </si>
  <si>
    <t>Sunshine Fund = $200.00</t>
  </si>
  <si>
    <t>Disbursements = $1980.10</t>
  </si>
  <si>
    <t>Receipts = $1811.35</t>
  </si>
  <si>
    <t>Wisconsin Hills Middle School  PTO Budget 2016-17</t>
  </si>
  <si>
    <t>Last Year</t>
  </si>
  <si>
    <t>2016-17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</si>
  <si>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</si>
  <si>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</si>
  <si>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</si>
  <si>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</si>
  <si>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</si>
  <si>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</si>
  <si>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</si>
  <si>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</si>
  <si>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</si>
  <si>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</si>
  <si>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Actual</t>
  </si>
  <si>
    <t>Budget</t>
  </si>
  <si>
    <t>Year to Date</t>
  </si>
  <si>
    <t>ASSETS</t>
  </si>
  <si>
    <t>Checking &amp; Savings</t>
  </si>
  <si>
    <t>Cash Box</t>
  </si>
  <si>
    <t>Scrip Cards for Sale</t>
  </si>
  <si>
    <t>Income</t>
  </si>
  <si>
    <t>I.</t>
  </si>
  <si>
    <t>FUNDRAISING</t>
  </si>
  <si>
    <t>Donations Received</t>
  </si>
  <si>
    <t>Membership Dues and Directories</t>
    <phoneticPr fontId="0" type="noConversion"/>
  </si>
  <si>
    <t>Less:  Expenses</t>
  </si>
  <si>
    <t>Membership Dues and Directories Net</t>
    <phoneticPr fontId="0" type="noConversion"/>
  </si>
  <si>
    <t>Book Fair - sales</t>
  </si>
  <si>
    <t>Less: Expenses</t>
  </si>
  <si>
    <t>Book Fair Net</t>
  </si>
  <si>
    <t>Run for the Hills</t>
  </si>
  <si>
    <t>Less: Cost</t>
  </si>
  <si>
    <t>Run for the Hills Net</t>
  </si>
  <si>
    <t>Scrip</t>
    <phoneticPr fontId="0" type="noConversion"/>
  </si>
  <si>
    <t>Less:  Cost</t>
    <phoneticPr fontId="0" type="noConversion"/>
  </si>
  <si>
    <t>Scrip Net</t>
    <phoneticPr fontId="0" type="noConversion"/>
  </si>
  <si>
    <t>Restaurant Night Proceeds</t>
  </si>
  <si>
    <t>Amazon Smile</t>
  </si>
  <si>
    <t>II.</t>
  </si>
  <si>
    <t>INCIDENTAL</t>
    <phoneticPr fontId="0" type="noConversion"/>
  </si>
  <si>
    <t>Spirit Wear</t>
    <phoneticPr fontId="0" type="noConversion"/>
  </si>
  <si>
    <t>Spirit Wear Net</t>
    <phoneticPr fontId="0" type="noConversion"/>
  </si>
  <si>
    <t>School Pak-Sales</t>
  </si>
  <si>
    <t>Less:  Cost</t>
  </si>
  <si>
    <t>School Pak Net</t>
  </si>
  <si>
    <t>GROSS INCOME</t>
  </si>
  <si>
    <t>Expenses</t>
    <phoneticPr fontId="0" type="noConversion"/>
  </si>
  <si>
    <t>HOSPITALITY</t>
  </si>
  <si>
    <t>Faculty Appreciation (Teacher's lunch, Hospitality, etc.)</t>
  </si>
  <si>
    <t>Total Hospitality</t>
  </si>
  <si>
    <t>SPECIAL EVENTS</t>
    <phoneticPr fontId="0" type="noConversion"/>
  </si>
  <si>
    <t>Fine Arts in Residence (courage retreat)</t>
  </si>
  <si>
    <t>Musical</t>
  </si>
  <si>
    <t>8th Grade Farewell</t>
    <phoneticPr fontId="0" type="noConversion"/>
  </si>
  <si>
    <t>Total Special Events</t>
    <phoneticPr fontId="0" type="noConversion"/>
  </si>
  <si>
    <t>III.</t>
  </si>
  <si>
    <t>DONATIONS</t>
  </si>
  <si>
    <t>Elmbrook Parent Network and Leadership Council</t>
  </si>
  <si>
    <t>Elmbrook Education Foundation</t>
    <phoneticPr fontId="0" type="noConversion"/>
  </si>
  <si>
    <t>Sunshine Fund</t>
  </si>
  <si>
    <t>Total Donations</t>
  </si>
  <si>
    <t>IV.</t>
  </si>
  <si>
    <t>PTO OPERATIONS</t>
  </si>
  <si>
    <t>Printing/Postage/Supplies</t>
  </si>
  <si>
    <t>Total PTO Operations</t>
  </si>
  <si>
    <t>V.</t>
  </si>
  <si>
    <t>PROJECTS/GRANTS</t>
  </si>
  <si>
    <t>Grant</t>
    <phoneticPr fontId="0" type="noConversion"/>
  </si>
  <si>
    <t>Total Project/Grant Expenses</t>
  </si>
  <si>
    <t>TOTAL EXPENSES</t>
  </si>
  <si>
    <t>NET INCOME/(EXPENSES)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</si>
</sst>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_);\(0.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u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u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2" fontId="6" fillId="2" borderId="1" xfId="0" applyNumberFormat="1" applyFont="1" applyFill="1" applyBorder="1"/>
    <xf numFmtId="44" fontId="0" fillId="3" borderId="1" xfId="2" applyFont="1" applyFill="1" applyBorder="1"/>
    <xf numFmtId="39" fontId="8" fillId="0" borderId="0" xfId="0" applyNumberFormat="1" applyFont="1"/>
    <xf numFmtId="39" fontId="0" fillId="0" borderId="0" xfId="0" applyNumberFormat="1"/>
    <xf numFmtId="2" fontId="7" fillId="3" borderId="1" xfId="2" applyNumberFormat="1" applyFont="1" applyFill="1" applyBorder="1"/>
    <xf numFmtId="39" fontId="4" fillId="0" borderId="0" xfId="0" applyNumberFormat="1" applyFont="1"/>
    <xf numFmtId="0" fontId="0" fillId="0" borderId="0" xfId="0" applyBorder="1"/>
    <xf numFmtId="43" fontId="4" fillId="0" borderId="0" xfId="1" applyFont="1"/>
    <xf numFmtId="165" fontId="0" fillId="0" borderId="0" xfId="0" applyNumberFormat="1"/>
    <xf numFmtId="44" fontId="0" fillId="0" borderId="0" xfId="2" applyFont="1"/>
    <xf numFmtId="2" fontId="0" fillId="0" borderId="0" xfId="0" applyNumberFormat="1" applyBorder="1"/>
    <xf numFmtId="2" fontId="7" fillId="3" borderId="1" xfId="0" applyNumberFormat="1" applyFont="1" applyFill="1" applyBorder="1"/>
    <xf numFmtId="0" fontId="8" fillId="0" borderId="0" xfId="0" applyFont="1"/>
    <xf numFmtId="39" fontId="8" fillId="0" borderId="2" xfId="0" applyNumberFormat="1" applyFont="1" applyBorder="1"/>
    <xf numFmtId="39" fontId="8" fillId="0" borderId="0" xfId="0" applyNumberFormat="1" applyFont="1" applyBorder="1"/>
    <xf numFmtId="2" fontId="9" fillId="4" borderId="1" xfId="2" applyNumberFormat="1" applyFont="1" applyFill="1" applyBorder="1"/>
    <xf numFmtId="2" fontId="7" fillId="3" borderId="1" xfId="2" applyNumberFormat="1" applyFont="1" applyFill="1" applyBorder="1" applyAlignment="1"/>
    <xf numFmtId="2" fontId="0" fillId="3" borderId="1" xfId="0" applyNumberFormat="1" applyFill="1" applyBorder="1"/>
    <xf numFmtId="0" fontId="0" fillId="3" borderId="1" xfId="0" applyFill="1" applyBorder="1"/>
    <xf numFmtId="2" fontId="7" fillId="3" borderId="1" xfId="0" applyNumberFormat="1" applyFont="1" applyFill="1" applyBorder="1" applyAlignment="1"/>
    <xf numFmtId="2" fontId="0" fillId="0" borderId="1" xfId="0" applyNumberFormat="1" applyBorder="1"/>
    <xf numFmtId="0" fontId="0" fillId="0" borderId="1" xfId="0" applyBorder="1"/>
    <xf numFmtId="39" fontId="4" fillId="0" borderId="3" xfId="0" applyNumberFormat="1" applyFont="1" applyBorder="1"/>
    <xf numFmtId="39" fontId="8" fillId="0" borderId="2" xfId="0" applyNumberFormat="1" applyFont="1" applyFill="1" applyBorder="1"/>
    <xf numFmtId="39" fontId="8" fillId="0" borderId="0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7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20" fillId="0" borderId="0" xfId="0" applyFont="1"/>
    <xf numFmtId="166" fontId="17" fillId="0" borderId="0" xfId="0" applyNumberFormat="1" applyFont="1"/>
    <xf numFmtId="39" fontId="17" fillId="0" borderId="0" xfId="0" applyNumberFormat="1" applyFont="1"/>
    <xf numFmtId="166" fontId="17" fillId="0" borderId="0" xfId="0" applyNumberFormat="1" applyFont="1" applyAlignment="1">
      <alignment horizontal="right"/>
    </xf>
    <xf numFmtId="2" fontId="17" fillId="0" borderId="0" xfId="0" applyNumberFormat="1" applyFont="1"/>
    <xf numFmtId="0" fontId="21" fillId="0" borderId="0" xfId="0" applyFont="1"/>
    <xf numFmtId="166" fontId="22" fillId="0" borderId="0" xfId="0" applyNumberFormat="1" applyFont="1"/>
    <xf numFmtId="166" fontId="7" fillId="0" borderId="0" xfId="0" applyNumberFormat="1" applyFont="1"/>
    <xf numFmtId="166" fontId="17" fillId="0" borderId="3" xfId="0" applyNumberFormat="1" applyFont="1" applyBorder="1"/>
    <xf numFmtId="166" fontId="17" fillId="0" borderId="3" xfId="0" applyNumberFormat="1" applyFont="1" applyBorder="1" applyAlignment="1">
      <alignment horizontal="right"/>
    </xf>
    <xf numFmtId="39" fontId="7" fillId="0" borderId="0" xfId="0" applyNumberFormat="1" applyFont="1"/>
    <xf numFmtId="166" fontId="7" fillId="0" borderId="0" xfId="0" applyNumberFormat="1" applyFont="1" applyBorder="1"/>
    <xf numFmtId="166" fontId="17" fillId="0" borderId="4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66" fontId="17" fillId="0" borderId="0" xfId="0" applyNumberFormat="1" applyFont="1" applyBorder="1"/>
    <xf numFmtId="166" fontId="17" fillId="0" borderId="0" xfId="0" applyNumberFormat="1" applyFont="1" applyBorder="1" applyAlignment="1"/>
    <xf numFmtId="166" fontId="17" fillId="0" borderId="4" xfId="0" applyNumberFormat="1" applyFont="1" applyBorder="1"/>
    <xf numFmtId="166" fontId="0" fillId="0" borderId="0" xfId="0" applyNumberFormat="1" applyAlignment="1">
      <alignment horizontal="right"/>
    </xf>
    <xf numFmtId="0" fontId="7" fillId="0" borderId="0" xfId="0" applyFont="1" applyBorder="1"/>
    <xf numFmtId="0" fontId="23" fillId="0" borderId="0" xfId="0" applyFont="1"/>
    <xf numFmtId="166" fontId="24" fillId="0" borderId="0" xfId="0" applyNumberFormat="1" applyFont="1"/>
    <xf numFmtId="166" fontId="18" fillId="0" borderId="0" xfId="0" applyNumberFormat="1" applyFont="1" applyAlignment="1">
      <alignment horizontal="right"/>
    </xf>
    <xf numFmtId="39" fontId="18" fillId="0" borderId="0" xfId="0" applyNumberFormat="1" applyFont="1"/>
    <xf numFmtId="39" fontId="17" fillId="0" borderId="3" xfId="0" applyNumberFormat="1" applyFont="1" applyBorder="1"/>
    <xf numFmtId="0" fontId="17" fillId="0" borderId="0" xfId="0" applyFont="1" applyBorder="1"/>
    <xf numFmtId="0" fontId="18" fillId="0" borderId="0" xfId="0" applyFont="1" applyBorder="1"/>
    <xf numFmtId="39" fontId="17" fillId="0" borderId="4" xfId="0" applyNumberFormat="1" applyFont="1" applyBorder="1"/>
    <xf numFmtId="0" fontId="25" fillId="0" borderId="0" xfId="0" applyFont="1"/>
    <xf numFmtId="166" fontId="25" fillId="0" borderId="0" xfId="0" applyNumberFormat="1" applyFont="1"/>
    <xf numFmtId="166" fontId="17" fillId="0" borderId="5" xfId="0" applyNumberFormat="1" applyFont="1" applyBorder="1" applyAlignment="1">
      <alignment horizontal="right"/>
    </xf>
    <xf numFmtId="39" fontId="17" fillId="0" borderId="5" xfId="0" applyNumberFormat="1" applyFont="1" applyBorder="1"/>
    <xf numFmtId="166" fontId="17" fillId="0" borderId="5" xfId="0" applyNumberFormat="1" applyFont="1" applyBorder="1"/>
    <xf numFmtId="166" fontId="17" fillId="0" borderId="6" xfId="0" applyNumberFormat="1" applyFont="1" applyBorder="1" applyAlignment="1">
      <alignment horizontal="right"/>
    </xf>
    <xf numFmtId="39" fontId="17" fillId="0" borderId="6" xfId="0" applyNumberFormat="1" applyFont="1" applyBorder="1"/>
    <xf numFmtId="166" fontId="17" fillId="0" borderId="6" xfId="0" applyNumberFormat="1" applyFont="1" applyBorder="1"/>
    <xf numFmtId="4" fontId="7" fillId="0" borderId="0" xfId="0" applyNumberFormat="1" applyFont="1" applyBorder="1"/>
    <xf numFmtId="0" fontId="7" fillId="0" borderId="0" xfId="0" quotePrefix="1" applyFont="1" applyBorder="1"/>
    <xf numFmtId="39" fontId="7" fillId="0" borderId="0" xfId="0" applyNumberFormat="1" applyFont="1" applyBorder="1"/>
    <xf numFmtId="2" fontId="7" fillId="0" borderId="0" xfId="0" applyNumberFormat="1" applyFont="1"/>
    <xf numFmtId="0" fontId="7" fillId="0" borderId="0" xfId="0" applyFont="1" applyFill="1" applyBorder="1"/>
    <xf numFmtId="0" fontId="7" fillId="0" borderId="0" xfId="0" quotePrefix="1" applyFont="1" applyFill="1" applyBorder="1"/>
    <xf numFmtId="0" fontId="15" fillId="0" borderId="0" xfId="0" applyFont="1"/>
    <xf numFmtId="39" fontId="15" fillId="0" borderId="0" xfId="0" applyNumberFormat="1" applyFont="1"/>
    <xf numFmtId="0" fontId="15" fillId="0" borderId="0" xfId="0" applyFont="1" applyBorder="1"/>
    <xf numFmtId="39" fontId="15" fillId="0" borderId="0" xfId="0" applyNumberFormat="1" applyFont="1" applyBorder="1"/>
    <xf numFmtId="0" fontId="0" fillId="0" borderId="4" xfId="0" applyBorder="1"/>
    <xf numFmtId="0" fontId="15" fillId="0" borderId="4" xfId="0" applyFont="1" applyBorder="1"/>
    <xf numFmtId="0" fontId="17" fillId="0" borderId="0" xfId="0" applyFont="1"/>
    <xf numFmtId="0" fontId="18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8"/>
  <sheetViews>
    <sheetView workbookViewId="0">
      <selection sqref="A1:XFD1048576"/>
    </sheetView>
  </sheetViews>
  <sheetFormatPr defaultColWidth="9.109375" defaultRowHeight="14.4" x14ac:dyDescent="0.3"/>
  <cols>
    <col min="1" max="1" width="3.33203125" style="39" customWidth="1"/>
    <col min="2" max="2" width="2.6640625" style="39" customWidth="1"/>
    <col min="3" max="3" width="39.88671875" style="39" customWidth="1"/>
    <col min="4" max="4" width="10.77734375" style="39" customWidth="1"/>
    <col min="5" max="13" width="9.88671875" style="39" customWidth="1"/>
    <col min="14" max="14" width="11.44140625" style="39" customWidth="1"/>
    <col min="15" max="16" width="9.88671875" style="39" customWidth="1"/>
    <col min="17" max="17" width="11.33203125" style="39" customWidth="1"/>
    <col min="18" max="19" width="12.44140625" style="39" customWidth="1"/>
    <col min="20" max="21" width="12.6640625" customWidth="1"/>
    <col min="22" max="22" width="9.33203125" customWidth="1"/>
    <col min="23" max="34" width="10.88671875" customWidth="1"/>
    <col min="35" max="256" width="11.44140625" style="39" customWidth="1"/>
    <col min="257" max="16384" width="9.109375" style="39"/>
  </cols>
  <sheetData>
    <row r="1" spans="1:19" ht="23.25" customHeight="1" x14ac:dyDescent="0.3">
      <c r="A1" s="36" t="s">
        <v>25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S1" s="40"/>
    </row>
    <row r="2" spans="1:19" ht="12.75" customHeight="1" x14ac:dyDescent="0.3">
      <c r="B2" s="41"/>
    </row>
    <row r="3" spans="1:19" ht="12.75" customHeight="1" x14ac:dyDescent="0.3">
      <c r="A3" s="42"/>
      <c r="B3" s="42"/>
      <c r="C3" s="42"/>
      <c r="D3" s="43" t="s">
        <v>26</v>
      </c>
      <c r="E3" s="44" t="s">
        <v>26</v>
      </c>
      <c r="F3" s="44" t="s">
        <v>27</v>
      </c>
      <c r="G3" s="45" t="s">
        <v>28</v>
      </c>
      <c r="H3" s="45" t="s">
        <v>29</v>
      </c>
      <c r="I3" s="45" t="s">
        <v>30</v>
      </c>
      <c r="J3" s="45" t="s">
        <v>31</v>
      </c>
      <c r="K3" s="45" t="s">
        <v>32</v>
      </c>
      <c r="L3" s="45" t="s">
        <v>33</v>
      </c>
      <c r="M3" s="45" t="s">
        <v>34</v>
      </c>
      <c r="N3" s="45" t="s">
        <v>35</v>
      </c>
      <c r="O3" s="45" t="s">
        <v>36</v>
      </c>
      <c r="P3" s="45" t="s">
        <v>37</v>
      </c>
      <c r="Q3" s="45" t="s">
        <v>38</v>
      </c>
    </row>
    <row r="4" spans="1:19" ht="12.75" customHeight="1" x14ac:dyDescent="0.3">
      <c r="A4" s="42"/>
      <c r="B4" s="46"/>
      <c r="C4" s="46"/>
      <c r="D4" s="43" t="s">
        <v>38</v>
      </c>
      <c r="E4" s="47" t="s">
        <v>39</v>
      </c>
      <c r="F4" s="47" t="s">
        <v>39</v>
      </c>
      <c r="G4" s="48"/>
      <c r="H4" s="48"/>
      <c r="I4" s="48"/>
      <c r="J4" s="49"/>
      <c r="K4" s="48"/>
      <c r="L4" s="48"/>
      <c r="M4" s="48"/>
      <c r="N4" s="48"/>
      <c r="O4" s="48"/>
      <c r="P4" s="48"/>
      <c r="Q4" s="48" t="s">
        <v>40</v>
      </c>
    </row>
    <row r="5" spans="1:19" ht="12.75" customHeight="1" x14ac:dyDescent="0.3">
      <c r="A5" s="46"/>
      <c r="B5" s="50" t="s">
        <v>41</v>
      </c>
      <c r="C5" s="42"/>
      <c r="D5" s="5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2"/>
    </row>
    <row r="6" spans="1:19" ht="12.75" customHeight="1" x14ac:dyDescent="0.3">
      <c r="A6" s="50"/>
      <c r="B6" s="42" t="s">
        <v>42</v>
      </c>
      <c r="C6" s="42"/>
      <c r="D6" s="51"/>
      <c r="E6" s="53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3">
        <f>10294.01+2322.53</f>
        <v>12616.54</v>
      </c>
    </row>
    <row r="7" spans="1:19" ht="12.75" customHeight="1" x14ac:dyDescent="0.3">
      <c r="A7" s="50"/>
      <c r="B7" s="42" t="s">
        <v>43</v>
      </c>
      <c r="C7" s="42"/>
      <c r="D7" s="51"/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3">
        <v>101</v>
      </c>
    </row>
    <row r="8" spans="1:19" ht="12.75" customHeight="1" x14ac:dyDescent="0.3">
      <c r="A8" s="50"/>
      <c r="B8" s="42" t="s">
        <v>44</v>
      </c>
      <c r="C8" s="42"/>
      <c r="D8" s="51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3">
        <v>180</v>
      </c>
    </row>
    <row r="9" spans="1:19" ht="12.75" customHeight="1" x14ac:dyDescent="0.3">
      <c r="A9" s="5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9" ht="12.75" customHeight="1" x14ac:dyDescent="0.3">
      <c r="A10" s="55" t="s">
        <v>45</v>
      </c>
      <c r="B10" s="42"/>
      <c r="C10" s="42"/>
      <c r="D10" s="51"/>
      <c r="E10" s="53"/>
      <c r="F10" s="5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1"/>
    </row>
    <row r="11" spans="1:19" ht="12.75" customHeight="1" x14ac:dyDescent="0.3">
      <c r="A11" s="46" t="s">
        <v>46</v>
      </c>
      <c r="B11" s="50" t="s">
        <v>47</v>
      </c>
      <c r="C11" s="50"/>
      <c r="D11" s="56"/>
      <c r="E11" s="53"/>
      <c r="F11" s="5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51"/>
    </row>
    <row r="12" spans="1:19" ht="12.75" customHeight="1" x14ac:dyDescent="0.3">
      <c r="A12" s="46"/>
      <c r="B12" s="46" t="s">
        <v>48</v>
      </c>
      <c r="C12" s="50"/>
      <c r="D12" s="51">
        <v>0</v>
      </c>
      <c r="E12" s="53">
        <v>0</v>
      </c>
      <c r="F12" s="53">
        <v>6000</v>
      </c>
      <c r="G12" s="54">
        <v>0</v>
      </c>
      <c r="H12" s="54">
        <v>0</v>
      </c>
      <c r="I12" s="54">
        <v>1577</v>
      </c>
      <c r="J12" s="54">
        <v>130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1">
        <f>SUM(G12:P12)</f>
        <v>1707</v>
      </c>
    </row>
    <row r="13" spans="1:19" ht="12.75" customHeight="1" x14ac:dyDescent="0.3">
      <c r="A13" s="46"/>
      <c r="B13" s="50"/>
      <c r="C13" s="50"/>
      <c r="D13" s="56"/>
      <c r="E13" s="53"/>
      <c r="F13" s="5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1"/>
    </row>
    <row r="14" spans="1:19" ht="12.75" customHeight="1" x14ac:dyDescent="0.3">
      <c r="A14" s="42"/>
      <c r="B14" s="42" t="s">
        <v>49</v>
      </c>
      <c r="C14" s="42"/>
      <c r="D14" s="51">
        <v>6938.9</v>
      </c>
      <c r="E14" s="53">
        <v>0</v>
      </c>
      <c r="F14" s="53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f>SUM(G14:P14)</f>
        <v>0</v>
      </c>
      <c r="R14" s="57"/>
    </row>
    <row r="15" spans="1:19" ht="12.75" customHeight="1" x14ac:dyDescent="0.3">
      <c r="A15" s="42"/>
      <c r="B15" s="42" t="s">
        <v>50</v>
      </c>
      <c r="C15" s="42"/>
      <c r="D15" s="58">
        <v>-494.08</v>
      </c>
      <c r="E15" s="59">
        <v>0</v>
      </c>
      <c r="F15" s="59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f t="shared" ref="Q15:Q71" si="0">SUM(G15:P15)</f>
        <v>0</v>
      </c>
      <c r="R15" s="57"/>
    </row>
    <row r="16" spans="1:19" ht="12.75" customHeight="1" x14ac:dyDescent="0.3">
      <c r="A16" s="42"/>
      <c r="B16" s="46" t="s">
        <v>51</v>
      </c>
      <c r="C16" s="46"/>
      <c r="D16" s="51">
        <f>D14+D15</f>
        <v>6444.82</v>
      </c>
      <c r="E16" s="53">
        <v>6000</v>
      </c>
      <c r="F16" s="53">
        <f>F14-F15</f>
        <v>0</v>
      </c>
      <c r="G16" s="51">
        <f t="shared" ref="G16:P16" si="1">+G14+G15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 t="shared" si="1"/>
        <v>0</v>
      </c>
      <c r="O16" s="51">
        <f t="shared" si="1"/>
        <v>0</v>
      </c>
      <c r="P16" s="51">
        <f t="shared" si="1"/>
        <v>0</v>
      </c>
      <c r="Q16" s="51">
        <f t="shared" si="0"/>
        <v>0</v>
      </c>
      <c r="R16" s="57"/>
    </row>
    <row r="17" spans="1:19" ht="12.75" customHeight="1" x14ac:dyDescent="0.3">
      <c r="A17" s="42"/>
      <c r="B17" s="42"/>
      <c r="C17" s="42"/>
      <c r="D17" s="51"/>
      <c r="E17" s="53"/>
      <c r="F17" s="53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7"/>
    </row>
    <row r="18" spans="1:19" ht="12.75" customHeight="1" x14ac:dyDescent="0.3">
      <c r="A18" s="42"/>
      <c r="B18" s="42" t="s">
        <v>52</v>
      </c>
      <c r="C18" s="42"/>
      <c r="D18" s="51">
        <v>3344.49</v>
      </c>
      <c r="E18" s="53">
        <v>0</v>
      </c>
      <c r="F18" s="53">
        <v>1000</v>
      </c>
      <c r="G18" s="51">
        <v>0</v>
      </c>
      <c r="H18" s="51">
        <v>0</v>
      </c>
      <c r="I18" s="51">
        <v>0</v>
      </c>
      <c r="J18" s="51">
        <v>63.72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f t="shared" si="0"/>
        <v>63.72</v>
      </c>
      <c r="R18" s="57"/>
      <c r="S18" s="60"/>
    </row>
    <row r="19" spans="1:19" ht="12.75" customHeight="1" x14ac:dyDescent="0.3">
      <c r="A19" s="42"/>
      <c r="B19" s="42" t="s">
        <v>53</v>
      </c>
      <c r="C19" s="42"/>
      <c r="D19" s="58">
        <v>-2374.31</v>
      </c>
      <c r="E19" s="53">
        <v>0</v>
      </c>
      <c r="F19" s="59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f t="shared" si="0"/>
        <v>0</v>
      </c>
      <c r="R19" s="61"/>
      <c r="S19" s="60"/>
    </row>
    <row r="20" spans="1:19" ht="12.75" customHeight="1" x14ac:dyDescent="0.3">
      <c r="A20" s="42"/>
      <c r="B20" s="46" t="s">
        <v>54</v>
      </c>
      <c r="C20" s="42"/>
      <c r="D20" s="51">
        <f>D18+D19</f>
        <v>970.17999999999984</v>
      </c>
      <c r="E20" s="62">
        <v>1000</v>
      </c>
      <c r="F20" s="63">
        <f>F18-F19</f>
        <v>1000</v>
      </c>
      <c r="G20" s="64">
        <f t="shared" ref="G20:P20" si="2">SUM(G18:G19)</f>
        <v>0</v>
      </c>
      <c r="H20" s="64">
        <f t="shared" si="2"/>
        <v>0</v>
      </c>
      <c r="I20" s="64">
        <f t="shared" si="2"/>
        <v>0</v>
      </c>
      <c r="J20" s="64">
        <f t="shared" si="2"/>
        <v>63.72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 t="shared" si="2"/>
        <v>0</v>
      </c>
      <c r="P20" s="64">
        <f t="shared" si="2"/>
        <v>0</v>
      </c>
      <c r="Q20" s="51">
        <f t="shared" si="0"/>
        <v>63.72</v>
      </c>
      <c r="R20" s="61"/>
      <c r="S20" s="60"/>
    </row>
    <row r="21" spans="1:19" ht="12.75" customHeight="1" x14ac:dyDescent="0.3">
      <c r="A21" s="42"/>
      <c r="B21" s="46"/>
      <c r="C21" s="42"/>
      <c r="D21" s="51"/>
      <c r="E21" s="53"/>
      <c r="F21" s="5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51"/>
      <c r="R21" s="61"/>
      <c r="S21" s="60"/>
    </row>
    <row r="22" spans="1:19" ht="12.75" customHeight="1" x14ac:dyDescent="0.3">
      <c r="A22" s="42"/>
      <c r="B22" s="42" t="s">
        <v>55</v>
      </c>
      <c r="C22" s="42"/>
      <c r="D22" s="51">
        <v>8541.2800000000007</v>
      </c>
      <c r="E22" s="53">
        <v>0</v>
      </c>
      <c r="F22" s="53">
        <v>8540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f t="shared" si="0"/>
        <v>0</v>
      </c>
      <c r="R22" s="57"/>
      <c r="S22" s="60"/>
    </row>
    <row r="23" spans="1:19" ht="12.75" customHeight="1" x14ac:dyDescent="0.3">
      <c r="A23" s="42"/>
      <c r="B23" s="42" t="s">
        <v>56</v>
      </c>
      <c r="C23" s="42"/>
      <c r="D23" s="58">
        <v>-3290.42</v>
      </c>
      <c r="E23" s="59">
        <v>0</v>
      </c>
      <c r="F23" s="59">
        <v>-3290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f t="shared" si="0"/>
        <v>0</v>
      </c>
      <c r="R23" s="57"/>
      <c r="S23" s="60"/>
    </row>
    <row r="24" spans="1:19" ht="12.75" customHeight="1" x14ac:dyDescent="0.3">
      <c r="A24" s="42"/>
      <c r="B24" s="46" t="s">
        <v>57</v>
      </c>
      <c r="C24" s="46"/>
      <c r="D24" s="51">
        <f>D22+D23</f>
        <v>5250.8600000000006</v>
      </c>
      <c r="E24" s="53">
        <v>6000</v>
      </c>
      <c r="F24" s="53">
        <f>F22+F23</f>
        <v>5250</v>
      </c>
      <c r="G24" s="51">
        <f t="shared" ref="G24:P24" si="3">G23+G22</f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  <c r="K24" s="51">
        <f t="shared" si="3"/>
        <v>0</v>
      </c>
      <c r="L24" s="51">
        <f t="shared" si="3"/>
        <v>0</v>
      </c>
      <c r="M24" s="51">
        <f t="shared" si="3"/>
        <v>0</v>
      </c>
      <c r="N24" s="51">
        <f t="shared" si="3"/>
        <v>0</v>
      </c>
      <c r="O24" s="51">
        <f t="shared" si="3"/>
        <v>0</v>
      </c>
      <c r="P24" s="51">
        <f t="shared" si="3"/>
        <v>0</v>
      </c>
      <c r="Q24" s="51">
        <f t="shared" si="0"/>
        <v>0</v>
      </c>
      <c r="R24" s="57"/>
      <c r="S24" s="60"/>
    </row>
    <row r="25" spans="1:19" ht="12.75" customHeight="1" x14ac:dyDescent="0.3">
      <c r="A25" s="42"/>
      <c r="B25" s="42"/>
      <c r="C25" s="46"/>
      <c r="D25" s="51"/>
      <c r="E25" s="53"/>
      <c r="F25" s="5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7"/>
      <c r="S25" s="60"/>
    </row>
    <row r="26" spans="1:19" ht="12.75" customHeight="1" x14ac:dyDescent="0.3">
      <c r="A26" s="42"/>
      <c r="B26" s="42" t="s">
        <v>58</v>
      </c>
      <c r="C26" s="46"/>
      <c r="D26" s="51">
        <f>15005.6</f>
        <v>15005.6</v>
      </c>
      <c r="E26" s="53">
        <v>0</v>
      </c>
      <c r="F26" s="53">
        <v>15000</v>
      </c>
      <c r="G26" s="64">
        <v>3395</v>
      </c>
      <c r="H26" s="65">
        <v>1625</v>
      </c>
      <c r="I26" s="64">
        <f>120+3530.15</f>
        <v>3650.15</v>
      </c>
      <c r="J26" s="64">
        <v>1580</v>
      </c>
      <c r="K26" s="64">
        <v>1505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51">
        <f t="shared" si="0"/>
        <v>11755.15</v>
      </c>
      <c r="R26" s="64"/>
      <c r="S26" s="60"/>
    </row>
    <row r="27" spans="1:19" ht="12.75" customHeight="1" x14ac:dyDescent="0.3">
      <c r="A27" s="42"/>
      <c r="B27" s="42" t="s">
        <v>59</v>
      </c>
      <c r="C27" s="46"/>
      <c r="D27" s="58">
        <v>-13389.54</v>
      </c>
      <c r="E27" s="53">
        <v>0</v>
      </c>
      <c r="F27" s="53">
        <v>-13400</v>
      </c>
      <c r="G27" s="64">
        <v>-3523.85</v>
      </c>
      <c r="H27" s="64">
        <v>-1525.3</v>
      </c>
      <c r="I27" s="64">
        <v>-3317.75</v>
      </c>
      <c r="J27" s="64">
        <v>-1390.29</v>
      </c>
      <c r="K27" s="64">
        <v>-1780.1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58">
        <f t="shared" si="0"/>
        <v>-11537.289999999999</v>
      </c>
      <c r="R27" s="64"/>
      <c r="S27" s="60"/>
    </row>
    <row r="28" spans="1:19" ht="12.75" customHeight="1" x14ac:dyDescent="0.3">
      <c r="A28" s="42"/>
      <c r="B28" s="46" t="s">
        <v>60</v>
      </c>
      <c r="C28" s="46"/>
      <c r="D28" s="51">
        <f>D26+D27</f>
        <v>1616.0599999999995</v>
      </c>
      <c r="E28" s="62">
        <v>1000</v>
      </c>
      <c r="F28" s="62">
        <v>1600</v>
      </c>
      <c r="G28" s="66">
        <f t="shared" ref="G28:P28" si="4">G26+G27</f>
        <v>-128.84999999999991</v>
      </c>
      <c r="H28" s="66">
        <f t="shared" si="4"/>
        <v>99.700000000000045</v>
      </c>
      <c r="I28" s="66">
        <f t="shared" si="4"/>
        <v>332.40000000000009</v>
      </c>
      <c r="J28" s="66">
        <f t="shared" si="4"/>
        <v>189.71000000000004</v>
      </c>
      <c r="K28" s="66">
        <f t="shared" si="4"/>
        <v>-275.09999999999991</v>
      </c>
      <c r="L28" s="66">
        <f t="shared" si="4"/>
        <v>0</v>
      </c>
      <c r="M28" s="66">
        <f t="shared" si="4"/>
        <v>0</v>
      </c>
      <c r="N28" s="66">
        <f t="shared" si="4"/>
        <v>0</v>
      </c>
      <c r="O28" s="66">
        <f t="shared" si="4"/>
        <v>0</v>
      </c>
      <c r="P28" s="66">
        <f t="shared" si="4"/>
        <v>0</v>
      </c>
      <c r="Q28" s="51">
        <f t="shared" si="0"/>
        <v>217.86000000000035</v>
      </c>
      <c r="R28" s="64"/>
      <c r="S28" s="60"/>
    </row>
    <row r="29" spans="1:19" ht="12.75" customHeight="1" x14ac:dyDescent="0.3">
      <c r="A29" s="42"/>
      <c r="B29" s="46"/>
      <c r="C29" s="46"/>
      <c r="D29" s="51"/>
      <c r="E29" s="53"/>
      <c r="F29" s="5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51"/>
      <c r="R29" s="64"/>
      <c r="S29" s="60"/>
    </row>
    <row r="30" spans="1:19" ht="12.75" customHeight="1" x14ac:dyDescent="0.3">
      <c r="A30" s="42"/>
      <c r="B30" s="46" t="s">
        <v>61</v>
      </c>
      <c r="C30" s="46"/>
      <c r="D30" s="51">
        <v>0</v>
      </c>
      <c r="E30" s="53">
        <v>0</v>
      </c>
      <c r="F30" s="53">
        <v>250</v>
      </c>
      <c r="G30" s="64">
        <v>0</v>
      </c>
      <c r="H30" s="64">
        <v>0</v>
      </c>
      <c r="I30" s="64">
        <v>48.57</v>
      </c>
      <c r="J30" s="64">
        <v>0</v>
      </c>
      <c r="K30" s="64">
        <v>174.97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51">
        <f>SUM(G30:P30)</f>
        <v>223.54</v>
      </c>
      <c r="R30" s="64"/>
      <c r="S30" s="60"/>
    </row>
    <row r="31" spans="1:19" ht="12.75" customHeight="1" x14ac:dyDescent="0.3">
      <c r="A31" s="42"/>
      <c r="B31" s="46" t="s">
        <v>62</v>
      </c>
      <c r="C31" s="46"/>
      <c r="D31" s="51">
        <v>0</v>
      </c>
      <c r="E31" s="53">
        <v>0</v>
      </c>
      <c r="F31" s="53">
        <v>0</v>
      </c>
      <c r="G31" s="64">
        <v>0</v>
      </c>
      <c r="H31" s="64">
        <v>0</v>
      </c>
      <c r="I31" s="64">
        <v>9.08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51">
        <f>SUM(G31:P31)</f>
        <v>9.08</v>
      </c>
      <c r="R31" s="64"/>
      <c r="S31" s="60"/>
    </row>
    <row r="32" spans="1:19" ht="12.75" customHeight="1" x14ac:dyDescent="0.3">
      <c r="A32" s="42"/>
      <c r="B32" s="46"/>
      <c r="C32" s="46"/>
      <c r="D32" s="51"/>
      <c r="E32" s="53"/>
      <c r="F32" s="5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1"/>
      <c r="R32" s="64"/>
      <c r="S32" s="60"/>
    </row>
    <row r="33" spans="1:19" ht="12.75" customHeight="1" x14ac:dyDescent="0.3">
      <c r="A33" s="46" t="s">
        <v>63</v>
      </c>
      <c r="B33" s="50" t="s">
        <v>64</v>
      </c>
      <c r="D33" s="57"/>
      <c r="E33" s="67"/>
      <c r="F33" s="6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1"/>
      <c r="R33" s="64"/>
      <c r="S33" s="60"/>
    </row>
    <row r="34" spans="1:19" ht="12.75" customHeight="1" x14ac:dyDescent="0.3">
      <c r="A34" s="42"/>
      <c r="B34" s="42" t="s">
        <v>65</v>
      </c>
      <c r="C34" s="42"/>
      <c r="D34" s="51">
        <v>872.66</v>
      </c>
      <c r="E34" s="53">
        <v>0</v>
      </c>
      <c r="F34" s="53">
        <v>1100</v>
      </c>
      <c r="G34" s="64">
        <v>121</v>
      </c>
      <c r="H34" s="51">
        <v>274.57</v>
      </c>
      <c r="I34" s="51">
        <v>0</v>
      </c>
      <c r="J34" s="51">
        <v>0</v>
      </c>
      <c r="K34" s="51">
        <v>131.38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f t="shared" si="0"/>
        <v>526.95000000000005</v>
      </c>
      <c r="R34" s="64"/>
      <c r="S34" s="60"/>
    </row>
    <row r="35" spans="1:19" ht="12.75" customHeight="1" x14ac:dyDescent="0.3">
      <c r="A35" s="42"/>
      <c r="B35" s="42" t="s">
        <v>50</v>
      </c>
      <c r="C35" s="42"/>
      <c r="D35" s="58">
        <v>-531.53</v>
      </c>
      <c r="E35" s="59">
        <v>0</v>
      </c>
      <c r="F35" s="59">
        <v>600</v>
      </c>
      <c r="G35" s="58">
        <v>0</v>
      </c>
      <c r="H35" s="58">
        <v>-87.75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f t="shared" si="0"/>
        <v>-87.75</v>
      </c>
      <c r="R35" s="64"/>
      <c r="S35" s="60"/>
    </row>
    <row r="36" spans="1:19" ht="12.75" customHeight="1" x14ac:dyDescent="0.3">
      <c r="A36" s="42"/>
      <c r="B36" s="46" t="s">
        <v>66</v>
      </c>
      <c r="C36" s="42"/>
      <c r="D36" s="51">
        <f>D34+D35</f>
        <v>341.13</v>
      </c>
      <c r="E36" s="53">
        <v>0</v>
      </c>
      <c r="F36" s="53">
        <f>F34-F35</f>
        <v>500</v>
      </c>
      <c r="G36" s="51">
        <f t="shared" ref="G36:P36" si="5">SUM(G34:G35)</f>
        <v>121</v>
      </c>
      <c r="H36" s="51">
        <f t="shared" si="5"/>
        <v>186.82</v>
      </c>
      <c r="I36" s="51">
        <f t="shared" si="5"/>
        <v>0</v>
      </c>
      <c r="J36" s="51">
        <f t="shared" si="5"/>
        <v>0</v>
      </c>
      <c r="K36" s="51">
        <f t="shared" si="5"/>
        <v>131.38</v>
      </c>
      <c r="L36" s="51">
        <f t="shared" si="5"/>
        <v>0</v>
      </c>
      <c r="M36" s="51">
        <f t="shared" si="5"/>
        <v>0</v>
      </c>
      <c r="N36" s="51">
        <f t="shared" si="5"/>
        <v>0</v>
      </c>
      <c r="O36" s="51">
        <f t="shared" si="5"/>
        <v>0</v>
      </c>
      <c r="P36" s="51">
        <f t="shared" si="5"/>
        <v>0</v>
      </c>
      <c r="Q36" s="51">
        <f t="shared" si="0"/>
        <v>439.2</v>
      </c>
      <c r="R36" s="57"/>
      <c r="S36" s="60"/>
    </row>
    <row r="37" spans="1:19" ht="12.75" customHeight="1" x14ac:dyDescent="0.3">
      <c r="A37" s="42"/>
      <c r="C37" s="68"/>
      <c r="D37" s="61"/>
      <c r="E37" s="67"/>
      <c r="F37" s="6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1"/>
      <c r="R37" s="57"/>
      <c r="S37" s="60"/>
    </row>
    <row r="38" spans="1:19" ht="12.75" customHeight="1" x14ac:dyDescent="0.3">
      <c r="A38" s="42"/>
      <c r="B38" s="97" t="s">
        <v>67</v>
      </c>
      <c r="C38" s="97"/>
      <c r="D38" s="51">
        <v>765.83</v>
      </c>
      <c r="E38" s="53">
        <v>0</v>
      </c>
      <c r="F38" s="53">
        <v>765</v>
      </c>
      <c r="G38" s="51">
        <v>0</v>
      </c>
      <c r="H38" s="51">
        <v>0</v>
      </c>
      <c r="I38" s="51">
        <v>1147.3699999999999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f t="shared" si="0"/>
        <v>1147.3699999999999</v>
      </c>
      <c r="R38" s="57"/>
      <c r="S38" s="60"/>
    </row>
    <row r="39" spans="1:19" ht="12.75" customHeight="1" x14ac:dyDescent="0.3">
      <c r="A39" s="42"/>
      <c r="B39" s="97" t="s">
        <v>68</v>
      </c>
      <c r="C39" s="97"/>
      <c r="D39" s="58">
        <v>0</v>
      </c>
      <c r="E39" s="53">
        <v>0</v>
      </c>
      <c r="F39" s="53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8">
        <f t="shared" si="0"/>
        <v>0</v>
      </c>
      <c r="R39" s="57"/>
      <c r="S39" s="60"/>
    </row>
    <row r="40" spans="1:19" ht="12.75" customHeight="1" x14ac:dyDescent="0.3">
      <c r="B40" s="98" t="s">
        <v>69</v>
      </c>
      <c r="C40" s="98"/>
      <c r="D40" s="51">
        <f>D38+D39</f>
        <v>765.83</v>
      </c>
      <c r="E40" s="62">
        <v>500</v>
      </c>
      <c r="F40" s="62">
        <f>F38-F39</f>
        <v>765</v>
      </c>
      <c r="G40" s="66">
        <f t="shared" ref="G40:P40" si="6">G38+G39</f>
        <v>0</v>
      </c>
      <c r="H40" s="66">
        <f t="shared" si="6"/>
        <v>0</v>
      </c>
      <c r="I40" s="66">
        <f t="shared" si="6"/>
        <v>1147.3699999999999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M40" s="66">
        <f t="shared" si="6"/>
        <v>0</v>
      </c>
      <c r="N40" s="66">
        <f t="shared" si="6"/>
        <v>0</v>
      </c>
      <c r="O40" s="66">
        <f t="shared" si="6"/>
        <v>0</v>
      </c>
      <c r="P40" s="66">
        <f t="shared" si="6"/>
        <v>0</v>
      </c>
      <c r="Q40" s="51">
        <f t="shared" si="0"/>
        <v>1147.3699999999999</v>
      </c>
      <c r="R40" s="57"/>
      <c r="S40" s="60"/>
    </row>
    <row r="41" spans="1:19" ht="12.75" customHeight="1" x14ac:dyDescent="0.3">
      <c r="B41" s="46"/>
      <c r="C41" s="46"/>
      <c r="D41" s="51"/>
      <c r="E41" s="53"/>
      <c r="F41" s="5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51"/>
      <c r="R41" s="57"/>
      <c r="S41" s="60"/>
    </row>
    <row r="42" spans="1:19" ht="12.75" customHeight="1" x14ac:dyDescent="0.3">
      <c r="A42" s="42"/>
      <c r="B42" s="69" t="s">
        <v>70</v>
      </c>
      <c r="C42" s="42"/>
      <c r="D42" s="53">
        <f t="shared" ref="D42:J42" si="7">(D16+D20+D24+D28+D30+D31+D36+D40)</f>
        <v>15388.88</v>
      </c>
      <c r="E42" s="53">
        <f t="shared" si="7"/>
        <v>14500</v>
      </c>
      <c r="F42" s="53">
        <f t="shared" si="7"/>
        <v>9365</v>
      </c>
      <c r="G42" s="53">
        <f t="shared" si="7"/>
        <v>-7.8499999999999091</v>
      </c>
      <c r="H42" s="53">
        <f t="shared" si="7"/>
        <v>286.52000000000004</v>
      </c>
      <c r="I42" s="53">
        <f t="shared" si="7"/>
        <v>1537.42</v>
      </c>
      <c r="J42" s="53">
        <f t="shared" si="7"/>
        <v>253.43000000000004</v>
      </c>
      <c r="K42" s="53">
        <f>(K16+K20+K24+K28+K30+K31+K36+K40)</f>
        <v>31.250000000000085</v>
      </c>
      <c r="L42" s="53">
        <f t="shared" ref="L42:P42" si="8">(L16+L20+L24+L28+L30+L31+L36+L40)</f>
        <v>0</v>
      </c>
      <c r="M42" s="53">
        <f t="shared" si="8"/>
        <v>0</v>
      </c>
      <c r="N42" s="53">
        <f t="shared" si="8"/>
        <v>0</v>
      </c>
      <c r="O42" s="53">
        <f t="shared" si="8"/>
        <v>0</v>
      </c>
      <c r="P42" s="53">
        <f t="shared" si="8"/>
        <v>0</v>
      </c>
      <c r="Q42" s="51">
        <f t="shared" si="0"/>
        <v>2100.77</v>
      </c>
      <c r="R42" s="57"/>
      <c r="S42" s="60"/>
    </row>
    <row r="43" spans="1:19" ht="12.75" customHeight="1" x14ac:dyDescent="0.3">
      <c r="A43" s="42"/>
      <c r="B43" s="69"/>
      <c r="C43" s="69"/>
      <c r="D43" s="70"/>
      <c r="E43" s="53"/>
      <c r="F43" s="53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7"/>
      <c r="S43" s="60"/>
    </row>
    <row r="44" spans="1:19" ht="12.75" customHeight="1" x14ac:dyDescent="0.3">
      <c r="A44" s="42"/>
      <c r="B44" s="69"/>
      <c r="C44" s="69"/>
      <c r="D44" s="70"/>
      <c r="E44" s="53"/>
      <c r="F44" s="53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7"/>
      <c r="S44" s="60"/>
    </row>
    <row r="45" spans="1:19" ht="12.75" customHeight="1" x14ac:dyDescent="0.3">
      <c r="A45" s="55" t="s">
        <v>71</v>
      </c>
      <c r="B45" s="42"/>
      <c r="C45" s="42"/>
      <c r="D45" s="51"/>
      <c r="E45" s="53"/>
      <c r="F45" s="53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1"/>
      <c r="R45" s="57"/>
      <c r="S45" s="60"/>
    </row>
    <row r="46" spans="1:19" ht="12.75" customHeight="1" x14ac:dyDescent="0.3">
      <c r="A46" s="46" t="s">
        <v>46</v>
      </c>
      <c r="B46" s="50" t="s">
        <v>72</v>
      </c>
      <c r="C46" s="42"/>
      <c r="D46" s="51"/>
      <c r="E46" s="71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51"/>
      <c r="R46" s="57"/>
      <c r="S46" s="60"/>
    </row>
    <row r="47" spans="1:19" ht="12.75" customHeight="1" x14ac:dyDescent="0.3">
      <c r="B47" s="42" t="s">
        <v>73</v>
      </c>
      <c r="C47" s="50"/>
      <c r="D47" s="58">
        <v>628.83000000000004</v>
      </c>
      <c r="E47" s="59">
        <v>500</v>
      </c>
      <c r="F47" s="59">
        <v>700</v>
      </c>
      <c r="G47" s="73">
        <v>12</v>
      </c>
      <c r="H47" s="73">
        <v>0</v>
      </c>
      <c r="I47" s="73">
        <v>30.36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58">
        <f t="shared" si="0"/>
        <v>42.36</v>
      </c>
      <c r="R47" s="57"/>
      <c r="S47" s="60"/>
    </row>
    <row r="48" spans="1:19" ht="12.75" customHeight="1" x14ac:dyDescent="0.3">
      <c r="A48" s="42"/>
      <c r="B48" s="46" t="s">
        <v>74</v>
      </c>
      <c r="C48" s="42"/>
      <c r="D48" s="51">
        <v>628.83000000000004</v>
      </c>
      <c r="E48" s="53">
        <v>700</v>
      </c>
      <c r="F48" s="53">
        <v>700</v>
      </c>
      <c r="G48" s="52">
        <f t="shared" ref="G48:P48" si="9">SUM(G47:G47)</f>
        <v>12</v>
      </c>
      <c r="H48" s="52">
        <f t="shared" si="9"/>
        <v>0</v>
      </c>
      <c r="I48" s="52">
        <f t="shared" si="9"/>
        <v>30.36</v>
      </c>
      <c r="J48" s="52">
        <f t="shared" si="9"/>
        <v>0</v>
      </c>
      <c r="K48" s="52">
        <f t="shared" si="9"/>
        <v>0</v>
      </c>
      <c r="L48" s="52">
        <f t="shared" si="9"/>
        <v>0</v>
      </c>
      <c r="M48" s="52">
        <f t="shared" si="9"/>
        <v>0</v>
      </c>
      <c r="N48" s="52">
        <f t="shared" si="9"/>
        <v>0</v>
      </c>
      <c r="O48" s="52">
        <f t="shared" si="9"/>
        <v>0</v>
      </c>
      <c r="P48" s="52">
        <f t="shared" si="9"/>
        <v>0</v>
      </c>
      <c r="Q48" s="51">
        <f t="shared" si="0"/>
        <v>42.36</v>
      </c>
      <c r="S48" s="60"/>
    </row>
    <row r="49" spans="1:19" ht="12.75" customHeight="1" x14ac:dyDescent="0.3">
      <c r="A49" s="42"/>
      <c r="B49" s="42"/>
      <c r="C49" s="46"/>
      <c r="D49" s="51"/>
      <c r="E49" s="53"/>
      <c r="F49" s="5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1"/>
      <c r="S49" s="60"/>
    </row>
    <row r="50" spans="1:19" ht="12.75" customHeight="1" x14ac:dyDescent="0.3">
      <c r="A50" s="46" t="s">
        <v>63</v>
      </c>
      <c r="B50" s="50" t="s">
        <v>75</v>
      </c>
      <c r="C50" s="42"/>
      <c r="D50" s="51"/>
      <c r="E50" s="71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51"/>
      <c r="S50" s="60"/>
    </row>
    <row r="51" spans="1:19" ht="12.75" customHeight="1" x14ac:dyDescent="0.3">
      <c r="A51" s="42"/>
      <c r="B51" s="42" t="s">
        <v>76</v>
      </c>
      <c r="C51" s="50"/>
      <c r="D51" s="51">
        <v>3690</v>
      </c>
      <c r="E51" s="53">
        <v>3000</v>
      </c>
      <c r="F51" s="53">
        <v>4000</v>
      </c>
      <c r="G51" s="52">
        <v>0</v>
      </c>
      <c r="H51" s="52">
        <v>0</v>
      </c>
      <c r="I51" s="52">
        <f>2945+2945</f>
        <v>5890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1">
        <f t="shared" si="0"/>
        <v>5890</v>
      </c>
      <c r="S51" s="60"/>
    </row>
    <row r="52" spans="1:19" customFormat="1" ht="12.75" customHeight="1" x14ac:dyDescent="0.3">
      <c r="A52" s="42"/>
      <c r="B52" s="42" t="s">
        <v>77</v>
      </c>
      <c r="C52" s="50"/>
      <c r="D52" s="51">
        <v>3000</v>
      </c>
      <c r="E52" s="53">
        <v>5000</v>
      </c>
      <c r="F52" s="53">
        <v>3000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1">
        <f t="shared" si="0"/>
        <v>0</v>
      </c>
      <c r="R52" s="39"/>
      <c r="S52" s="60"/>
    </row>
    <row r="53" spans="1:19" customFormat="1" ht="12.75" customHeight="1" x14ac:dyDescent="0.3">
      <c r="A53" s="42"/>
      <c r="B53" s="42" t="s">
        <v>78</v>
      </c>
      <c r="C53" s="42"/>
      <c r="D53" s="58">
        <v>500</v>
      </c>
      <c r="E53" s="59">
        <v>500</v>
      </c>
      <c r="F53" s="59">
        <v>500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8">
        <f t="shared" si="0"/>
        <v>0</v>
      </c>
      <c r="R53" s="39"/>
      <c r="S53" s="60"/>
    </row>
    <row r="54" spans="1:19" customFormat="1" ht="12.75" customHeight="1" x14ac:dyDescent="0.3">
      <c r="A54" s="74"/>
      <c r="B54" s="75" t="s">
        <v>79</v>
      </c>
      <c r="C54" s="74"/>
      <c r="D54" s="64">
        <f>D51+D52+D53</f>
        <v>7190</v>
      </c>
      <c r="E54" s="53">
        <f>SUM(E51:E53)</f>
        <v>8500</v>
      </c>
      <c r="F54" s="53">
        <f>SUM(F51:F53)</f>
        <v>7500</v>
      </c>
      <c r="G54" s="76">
        <f>SUM(G51:G53)</f>
        <v>0</v>
      </c>
      <c r="H54" s="76">
        <f t="shared" ref="H54:P54" si="10">SUM(H51:H53)</f>
        <v>0</v>
      </c>
      <c r="I54" s="76">
        <f t="shared" si="10"/>
        <v>5890</v>
      </c>
      <c r="J54" s="76">
        <f t="shared" si="10"/>
        <v>0</v>
      </c>
      <c r="K54" s="76">
        <f t="shared" si="10"/>
        <v>0</v>
      </c>
      <c r="L54" s="76">
        <f t="shared" si="10"/>
        <v>0</v>
      </c>
      <c r="M54" s="76">
        <f t="shared" si="10"/>
        <v>0</v>
      </c>
      <c r="N54" s="76">
        <f t="shared" si="10"/>
        <v>0</v>
      </c>
      <c r="O54" s="76">
        <f t="shared" si="10"/>
        <v>0</v>
      </c>
      <c r="P54" s="76">
        <f t="shared" si="10"/>
        <v>0</v>
      </c>
      <c r="Q54" s="51">
        <f t="shared" si="0"/>
        <v>5890</v>
      </c>
      <c r="R54" s="39"/>
      <c r="S54" s="60"/>
    </row>
    <row r="55" spans="1:19" customFormat="1" ht="12.75" customHeight="1" x14ac:dyDescent="0.3">
      <c r="A55" s="42"/>
      <c r="B55" s="77"/>
      <c r="C55" s="46"/>
      <c r="D55" s="51"/>
      <c r="E55" s="71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51"/>
      <c r="R55" s="39"/>
      <c r="S55" s="60"/>
    </row>
    <row r="56" spans="1:19" customFormat="1" ht="12.75" customHeight="1" x14ac:dyDescent="0.3">
      <c r="A56" s="46" t="s">
        <v>80</v>
      </c>
      <c r="B56" s="50" t="s">
        <v>81</v>
      </c>
      <c r="C56" s="77"/>
      <c r="D56" s="78"/>
      <c r="E56" s="53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1"/>
      <c r="R56" s="39"/>
      <c r="S56" s="60"/>
    </row>
    <row r="57" spans="1:19" customFormat="1" ht="12.75" customHeight="1" x14ac:dyDescent="0.3">
      <c r="A57" s="39"/>
      <c r="B57" s="42" t="s">
        <v>82</v>
      </c>
      <c r="C57" s="42"/>
      <c r="D57" s="51">
        <v>300</v>
      </c>
      <c r="E57" s="53">
        <v>300</v>
      </c>
      <c r="F57" s="53">
        <v>300</v>
      </c>
      <c r="G57" s="52">
        <v>0</v>
      </c>
      <c r="H57" s="52">
        <v>300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1">
        <f t="shared" si="0"/>
        <v>300</v>
      </c>
      <c r="R57" s="39"/>
      <c r="S57" s="60"/>
    </row>
    <row r="58" spans="1:19" customFormat="1" ht="12.75" customHeight="1" x14ac:dyDescent="0.3">
      <c r="A58" s="39"/>
      <c r="B58" s="42" t="s">
        <v>83</v>
      </c>
      <c r="C58" s="42"/>
      <c r="D58" s="51">
        <v>800</v>
      </c>
      <c r="E58" s="53">
        <v>250</v>
      </c>
      <c r="F58" s="53">
        <v>500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1">
        <f t="shared" si="0"/>
        <v>0</v>
      </c>
      <c r="R58" s="39"/>
      <c r="S58" s="60"/>
    </row>
    <row r="59" spans="1:19" customFormat="1" ht="12.75" customHeight="1" x14ac:dyDescent="0.3">
      <c r="A59" s="39"/>
      <c r="B59" s="42" t="s">
        <v>84</v>
      </c>
      <c r="C59" s="42"/>
      <c r="D59" s="51">
        <v>50</v>
      </c>
      <c r="E59" s="53">
        <v>0</v>
      </c>
      <c r="F59" s="53">
        <v>250</v>
      </c>
      <c r="G59" s="52">
        <v>0</v>
      </c>
      <c r="H59" s="52">
        <v>0</v>
      </c>
      <c r="I59" s="52">
        <v>0</v>
      </c>
      <c r="J59" s="52">
        <v>0</v>
      </c>
      <c r="K59" s="52">
        <v>200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1">
        <f>SUM(G59:P59)</f>
        <v>200</v>
      </c>
      <c r="R59" s="39"/>
      <c r="S59" s="60"/>
    </row>
    <row r="60" spans="1:19" customFormat="1" ht="12.75" customHeight="1" x14ac:dyDescent="0.3">
      <c r="A60" s="39"/>
      <c r="B60" s="46" t="s">
        <v>85</v>
      </c>
      <c r="C60" s="42"/>
      <c r="D60" s="51">
        <f>D58+D57+D59</f>
        <v>1150</v>
      </c>
      <c r="E60" s="53">
        <v>550</v>
      </c>
      <c r="F60" s="53">
        <f t="shared" ref="F60:P60" si="11">SUM(F57:F59)</f>
        <v>1050</v>
      </c>
      <c r="G60" s="52">
        <f t="shared" si="11"/>
        <v>0</v>
      </c>
      <c r="H60" s="52">
        <f t="shared" si="11"/>
        <v>300</v>
      </c>
      <c r="I60" s="52">
        <f t="shared" si="11"/>
        <v>0</v>
      </c>
      <c r="J60" s="52">
        <f t="shared" si="11"/>
        <v>0</v>
      </c>
      <c r="K60" s="52">
        <f t="shared" si="11"/>
        <v>200</v>
      </c>
      <c r="L60" s="52">
        <f t="shared" si="11"/>
        <v>0</v>
      </c>
      <c r="M60" s="52">
        <f t="shared" si="11"/>
        <v>0</v>
      </c>
      <c r="N60" s="52">
        <f t="shared" si="11"/>
        <v>0</v>
      </c>
      <c r="O60" s="52">
        <f t="shared" si="11"/>
        <v>0</v>
      </c>
      <c r="P60" s="52">
        <f t="shared" si="11"/>
        <v>0</v>
      </c>
      <c r="Q60" s="51">
        <f t="shared" si="0"/>
        <v>500</v>
      </c>
      <c r="R60" s="39"/>
      <c r="S60" s="60"/>
    </row>
    <row r="61" spans="1:19" customFormat="1" ht="12.75" customHeight="1" x14ac:dyDescent="0.3">
      <c r="A61" s="39"/>
      <c r="B61" s="42"/>
      <c r="C61" s="46"/>
      <c r="D61" s="51"/>
      <c r="E61" s="71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51"/>
      <c r="R61" s="39"/>
      <c r="S61" s="60"/>
    </row>
    <row r="62" spans="1:19" customFormat="1" ht="12.75" customHeight="1" x14ac:dyDescent="0.3">
      <c r="A62" s="46" t="s">
        <v>86</v>
      </c>
      <c r="B62" s="50" t="s">
        <v>87</v>
      </c>
      <c r="C62" s="42"/>
      <c r="D62" s="51"/>
      <c r="E62" s="71"/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51"/>
      <c r="R62" s="39"/>
      <c r="S62" s="60"/>
    </row>
    <row r="63" spans="1:19" customFormat="1" ht="12.75" customHeight="1" x14ac:dyDescent="0.3">
      <c r="A63" s="42"/>
      <c r="B63" s="42" t="s">
        <v>88</v>
      </c>
      <c r="C63" s="50"/>
      <c r="D63" s="58">
        <v>29.6</v>
      </c>
      <c r="E63" s="59">
        <v>150</v>
      </c>
      <c r="F63" s="59">
        <v>30</v>
      </c>
      <c r="G63" s="73">
        <v>0</v>
      </c>
      <c r="H63" s="73">
        <v>11.98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58">
        <f t="shared" si="0"/>
        <v>11.98</v>
      </c>
      <c r="R63" s="39"/>
      <c r="S63" s="60"/>
    </row>
    <row r="64" spans="1:19" customFormat="1" ht="12.75" customHeight="1" x14ac:dyDescent="0.3">
      <c r="A64" s="46"/>
      <c r="B64" s="46" t="s">
        <v>89</v>
      </c>
      <c r="C64" s="42"/>
      <c r="D64" s="51">
        <v>29.6</v>
      </c>
      <c r="E64" s="53">
        <v>150</v>
      </c>
      <c r="F64" s="53">
        <v>30</v>
      </c>
      <c r="G64" s="52">
        <f t="shared" ref="G64:P64" si="12">G63</f>
        <v>0</v>
      </c>
      <c r="H64" s="52">
        <f t="shared" si="12"/>
        <v>11.98</v>
      </c>
      <c r="I64" s="52">
        <f t="shared" si="12"/>
        <v>0</v>
      </c>
      <c r="J64" s="52">
        <f t="shared" si="12"/>
        <v>0</v>
      </c>
      <c r="K64" s="52">
        <f t="shared" si="12"/>
        <v>0</v>
      </c>
      <c r="L64" s="52">
        <f t="shared" si="12"/>
        <v>0</v>
      </c>
      <c r="M64" s="52">
        <f t="shared" si="12"/>
        <v>0</v>
      </c>
      <c r="N64" s="52">
        <f t="shared" si="12"/>
        <v>0</v>
      </c>
      <c r="O64" s="52">
        <f t="shared" si="12"/>
        <v>0</v>
      </c>
      <c r="P64" s="52">
        <f t="shared" si="12"/>
        <v>0</v>
      </c>
      <c r="Q64" s="51">
        <f t="shared" si="0"/>
        <v>11.98</v>
      </c>
      <c r="R64" s="39"/>
      <c r="S64" s="60"/>
    </row>
    <row r="65" spans="1:19" customFormat="1" ht="12.75" customHeight="1" x14ac:dyDescent="0.3">
      <c r="A65" s="42"/>
      <c r="B65" s="42"/>
      <c r="C65" s="46"/>
      <c r="D65" s="51"/>
      <c r="E65" s="53"/>
      <c r="F65" s="53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1"/>
      <c r="R65" s="39"/>
      <c r="S65" s="60"/>
    </row>
    <row r="66" spans="1:19" customFormat="1" ht="12.75" customHeight="1" x14ac:dyDescent="0.3">
      <c r="A66" s="46" t="s">
        <v>90</v>
      </c>
      <c r="B66" s="50" t="s">
        <v>91</v>
      </c>
      <c r="C66" s="42"/>
      <c r="D66" s="51"/>
      <c r="E66" s="71"/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51"/>
      <c r="R66" s="39"/>
      <c r="S66" s="60"/>
    </row>
    <row r="67" spans="1:19" customFormat="1" ht="12.75" customHeight="1" x14ac:dyDescent="0.3">
      <c r="A67" s="39"/>
      <c r="B67" s="42" t="s">
        <v>92</v>
      </c>
      <c r="C67" s="50"/>
      <c r="D67" s="58">
        <v>0</v>
      </c>
      <c r="E67" s="59">
        <v>0</v>
      </c>
      <c r="F67" s="59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58">
        <f t="shared" si="0"/>
        <v>0</v>
      </c>
      <c r="R67" s="39"/>
      <c r="S67" s="60"/>
    </row>
    <row r="68" spans="1:19" customFormat="1" ht="12.75" customHeight="1" x14ac:dyDescent="0.3">
      <c r="A68" s="39"/>
      <c r="B68" s="46" t="s">
        <v>93</v>
      </c>
      <c r="C68" s="42"/>
      <c r="D68" s="51">
        <v>0</v>
      </c>
      <c r="E68" s="53">
        <v>0</v>
      </c>
      <c r="F68" s="53">
        <v>0</v>
      </c>
      <c r="G68" s="52">
        <f t="shared" ref="G68:P68" si="13">SUM(G67:G67)</f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  <c r="N68" s="52">
        <f t="shared" si="13"/>
        <v>0</v>
      </c>
      <c r="O68" s="52">
        <f t="shared" si="13"/>
        <v>0</v>
      </c>
      <c r="P68" s="52">
        <f t="shared" si="13"/>
        <v>0</v>
      </c>
      <c r="Q68" s="51">
        <f t="shared" si="0"/>
        <v>0</v>
      </c>
      <c r="R68" s="39"/>
      <c r="S68" s="60"/>
    </row>
    <row r="69" spans="1:19" customFormat="1" ht="12.75" customHeight="1" x14ac:dyDescent="0.3">
      <c r="A69" s="46"/>
      <c r="B69" s="42"/>
      <c r="C69" s="42"/>
      <c r="D69" s="51"/>
      <c r="E69" s="53"/>
      <c r="F69" s="53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1"/>
      <c r="R69" s="39"/>
      <c r="S69" s="60"/>
    </row>
    <row r="70" spans="1:19" customFormat="1" ht="12.75" customHeight="1" thickBot="1" x14ac:dyDescent="0.35">
      <c r="A70" s="46"/>
      <c r="B70" s="42"/>
      <c r="C70" s="42"/>
      <c r="D70" s="51"/>
      <c r="E70" s="79"/>
      <c r="F70" s="7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1"/>
      <c r="R70" s="39"/>
      <c r="S70" s="60"/>
    </row>
    <row r="71" spans="1:19" customFormat="1" ht="12.75" customHeight="1" x14ac:dyDescent="0.3">
      <c r="A71" s="42"/>
      <c r="B71" s="69" t="s">
        <v>94</v>
      </c>
      <c r="C71" s="42"/>
      <c r="D71" s="51">
        <f t="shared" ref="D71:P71" si="14">D48+D54+D60+D64+D68</f>
        <v>8998.43</v>
      </c>
      <c r="E71" s="53">
        <f t="shared" si="14"/>
        <v>9900</v>
      </c>
      <c r="F71" s="53">
        <f t="shared" si="14"/>
        <v>9280</v>
      </c>
      <c r="G71" s="52">
        <f t="shared" si="14"/>
        <v>12</v>
      </c>
      <c r="H71" s="52">
        <f t="shared" si="14"/>
        <v>311.98</v>
      </c>
      <c r="I71" s="52">
        <f t="shared" si="14"/>
        <v>5920.36</v>
      </c>
      <c r="J71" s="52">
        <f t="shared" si="14"/>
        <v>0</v>
      </c>
      <c r="K71" s="52">
        <f t="shared" si="14"/>
        <v>200</v>
      </c>
      <c r="L71" s="52">
        <f t="shared" si="14"/>
        <v>0</v>
      </c>
      <c r="M71" s="52">
        <f t="shared" si="14"/>
        <v>0</v>
      </c>
      <c r="N71" s="52">
        <f t="shared" si="14"/>
        <v>0</v>
      </c>
      <c r="O71" s="52">
        <f t="shared" si="14"/>
        <v>0</v>
      </c>
      <c r="P71" s="52">
        <f t="shared" si="14"/>
        <v>0</v>
      </c>
      <c r="Q71" s="51">
        <f t="shared" si="0"/>
        <v>6444.34</v>
      </c>
      <c r="R71" s="39"/>
      <c r="S71" s="60"/>
    </row>
    <row r="72" spans="1:19" customFormat="1" ht="12.75" customHeight="1" thickBot="1" x14ac:dyDescent="0.35">
      <c r="A72" s="42"/>
      <c r="B72" s="42"/>
      <c r="C72" s="69"/>
      <c r="D72" s="70"/>
      <c r="E72" s="82"/>
      <c r="F72" s="82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  <c r="R72" s="39"/>
      <c r="S72" s="60"/>
    </row>
    <row r="73" spans="1:19" customFormat="1" ht="12.75" customHeight="1" thickTop="1" x14ac:dyDescent="0.3">
      <c r="A73" s="69" t="s">
        <v>95</v>
      </c>
      <c r="B73" s="42"/>
      <c r="C73" s="42"/>
      <c r="D73" s="51">
        <f t="shared" ref="D73:Q73" si="15">D42-D71</f>
        <v>6390.4499999999989</v>
      </c>
      <c r="E73" s="53">
        <f t="shared" si="15"/>
        <v>4600</v>
      </c>
      <c r="F73" s="53">
        <f t="shared" si="15"/>
        <v>85</v>
      </c>
      <c r="G73" s="52">
        <f t="shared" si="15"/>
        <v>-19.849999999999909</v>
      </c>
      <c r="H73" s="52">
        <f t="shared" si="15"/>
        <v>-25.45999999999998</v>
      </c>
      <c r="I73" s="52">
        <f t="shared" si="15"/>
        <v>-4382.9399999999996</v>
      </c>
      <c r="J73" s="52">
        <f t="shared" si="15"/>
        <v>253.43000000000004</v>
      </c>
      <c r="K73" s="52">
        <f t="shared" si="15"/>
        <v>-168.74999999999991</v>
      </c>
      <c r="L73" s="52">
        <f t="shared" si="15"/>
        <v>0</v>
      </c>
      <c r="M73" s="52">
        <f t="shared" si="15"/>
        <v>0</v>
      </c>
      <c r="N73" s="52">
        <f t="shared" si="15"/>
        <v>0</v>
      </c>
      <c r="O73" s="52">
        <f t="shared" si="15"/>
        <v>0</v>
      </c>
      <c r="P73" s="52">
        <f t="shared" si="15"/>
        <v>0</v>
      </c>
      <c r="Q73" s="51">
        <f t="shared" si="15"/>
        <v>-4343.57</v>
      </c>
      <c r="R73" s="39"/>
      <c r="S73" s="60"/>
    </row>
    <row r="74" spans="1:19" customFormat="1" ht="12.75" customHeight="1" x14ac:dyDescent="0.3">
      <c r="A74" s="42"/>
      <c r="B74" s="42"/>
      <c r="C74" s="42"/>
      <c r="D74" s="42"/>
      <c r="E74" s="53"/>
      <c r="F74" s="53"/>
      <c r="G74" s="52"/>
      <c r="H74" s="52"/>
      <c r="I74" s="52"/>
      <c r="J74" s="52"/>
      <c r="K74" s="52"/>
      <c r="L74" s="52"/>
      <c r="M74" s="42"/>
      <c r="N74" s="42"/>
      <c r="O74" s="42"/>
      <c r="P74" s="42"/>
      <c r="Q74" s="51"/>
      <c r="R74" s="68"/>
      <c r="S74" s="60"/>
    </row>
    <row r="75" spans="1:19" customFormat="1" ht="12.75" customHeight="1" x14ac:dyDescent="0.3">
      <c r="A75" s="42"/>
      <c r="B75" s="39"/>
      <c r="C75" s="74"/>
      <c r="D75" s="74"/>
      <c r="E75" s="60"/>
      <c r="F75" s="60"/>
      <c r="G75" s="60"/>
      <c r="H75" s="60"/>
      <c r="I75" s="60"/>
      <c r="J75" s="60"/>
      <c r="K75" s="60"/>
      <c r="L75" s="60"/>
      <c r="M75" s="39"/>
      <c r="N75" s="39"/>
      <c r="O75" s="39"/>
      <c r="P75" s="39"/>
      <c r="Q75" s="51"/>
      <c r="R75" s="39"/>
      <c r="S75" s="60"/>
    </row>
    <row r="76" spans="1:19" customFormat="1" ht="12.75" customHeight="1" x14ac:dyDescent="0.3">
      <c r="A76" s="39"/>
      <c r="B76" s="39"/>
      <c r="C76" s="68"/>
      <c r="D76" s="68"/>
      <c r="E76" s="85"/>
      <c r="F76" s="85"/>
      <c r="G76" s="60"/>
      <c r="H76" s="60"/>
      <c r="I76" s="60"/>
      <c r="J76" s="60"/>
      <c r="K76" s="60"/>
      <c r="L76" s="60"/>
      <c r="M76" s="39"/>
      <c r="N76" s="39"/>
      <c r="O76" s="39"/>
      <c r="P76" s="39"/>
      <c r="Q76" s="51"/>
      <c r="R76" s="39"/>
      <c r="S76" s="60"/>
    </row>
    <row r="77" spans="1:19" customFormat="1" ht="12.75" customHeight="1" x14ac:dyDescent="0.3">
      <c r="A77" s="42"/>
      <c r="B77" s="86"/>
      <c r="C77" s="39"/>
      <c r="D77" s="39"/>
      <c r="E77" s="87"/>
      <c r="F77" s="87"/>
      <c r="G77" s="60"/>
      <c r="H77" s="60"/>
      <c r="I77" s="60"/>
      <c r="J77" s="60"/>
      <c r="K77" s="60"/>
      <c r="L77" s="60"/>
      <c r="M77" s="39"/>
      <c r="N77" s="39"/>
      <c r="O77" s="39"/>
      <c r="P77" s="39"/>
      <c r="Q77" s="51"/>
      <c r="R77" s="39"/>
      <c r="S77" s="60"/>
    </row>
    <row r="78" spans="1:19" customFormat="1" ht="12.75" customHeight="1" x14ac:dyDescent="0.3">
      <c r="A78" s="42"/>
      <c r="C78" s="39"/>
      <c r="D78" s="39"/>
      <c r="L78" s="60"/>
      <c r="M78" s="39"/>
      <c r="N78" s="39"/>
      <c r="O78" s="39"/>
      <c r="P78" s="39"/>
      <c r="Q78" s="60"/>
      <c r="R78" s="39"/>
      <c r="S78" s="60"/>
    </row>
    <row r="79" spans="1:19" customFormat="1" ht="12.75" customHeight="1" x14ac:dyDescent="0.3">
      <c r="A79" s="42"/>
      <c r="B79" s="39"/>
      <c r="D79" s="39"/>
      <c r="E79" s="87"/>
      <c r="F79" s="87"/>
      <c r="G79" s="60"/>
      <c r="H79" s="60"/>
      <c r="I79" s="60"/>
      <c r="J79" s="60"/>
      <c r="K79" s="60"/>
      <c r="L79" s="60"/>
      <c r="M79" s="39"/>
      <c r="N79" s="39"/>
      <c r="O79" s="39"/>
      <c r="P79" s="39"/>
      <c r="Q79" s="60"/>
      <c r="R79" s="39"/>
      <c r="S79" s="60"/>
    </row>
    <row r="80" spans="1:19" customFormat="1" ht="12.75" customHeight="1" x14ac:dyDescent="0.3">
      <c r="A80" s="42"/>
      <c r="B80" s="39"/>
      <c r="C80" s="68"/>
      <c r="D80" s="68"/>
      <c r="E80" s="87"/>
      <c r="F80" s="87"/>
      <c r="G80" s="60"/>
      <c r="H80" s="60"/>
      <c r="I80" s="60"/>
      <c r="J80" s="60"/>
      <c r="K80" s="60"/>
      <c r="L80" s="60"/>
      <c r="M80" s="39"/>
      <c r="N80" s="88"/>
      <c r="O80" s="39"/>
      <c r="P80" s="39"/>
      <c r="Q80" s="60"/>
      <c r="R80" s="39"/>
      <c r="S80" s="60"/>
    </row>
    <row r="81" spans="1:34" customFormat="1" ht="12.75" customHeight="1" x14ac:dyDescent="0.3">
      <c r="A81" s="46"/>
      <c r="B81" s="39"/>
      <c r="C81" s="89"/>
      <c r="D81" s="89"/>
      <c r="E81" s="68"/>
      <c r="F81" s="68"/>
      <c r="G81" s="60"/>
      <c r="H81" s="60"/>
      <c r="I81" s="60"/>
      <c r="J81" s="60"/>
      <c r="K81" s="60"/>
      <c r="L81" s="60"/>
      <c r="M81" s="39"/>
      <c r="N81" s="88"/>
      <c r="O81" s="39"/>
      <c r="P81" s="39"/>
      <c r="Q81" s="60"/>
      <c r="R81" s="39"/>
      <c r="S81" s="60"/>
    </row>
    <row r="82" spans="1:34" customFormat="1" ht="12.75" customHeight="1" x14ac:dyDescent="0.3">
      <c r="A82" s="39"/>
      <c r="B82" s="39"/>
      <c r="C82" s="68"/>
      <c r="D82" s="68"/>
      <c r="E82" s="87"/>
      <c r="F82" s="87"/>
      <c r="G82" s="60"/>
      <c r="H82" s="60"/>
      <c r="I82" s="60"/>
      <c r="J82" s="60"/>
      <c r="K82" s="60"/>
      <c r="L82" s="60"/>
      <c r="M82" s="39"/>
      <c r="N82" s="88"/>
      <c r="O82" s="39"/>
      <c r="P82" s="39"/>
      <c r="Q82" s="60"/>
      <c r="R82" s="39"/>
      <c r="S82" s="60"/>
    </row>
    <row r="83" spans="1:34" customFormat="1" ht="12.75" customHeight="1" x14ac:dyDescent="0.3">
      <c r="A83" s="39"/>
      <c r="B83" s="39"/>
      <c r="C83" s="90"/>
      <c r="D83" s="90"/>
      <c r="E83" s="68"/>
      <c r="F83" s="68"/>
      <c r="G83" s="60"/>
      <c r="H83" s="60"/>
      <c r="I83" s="60"/>
      <c r="J83" s="60"/>
      <c r="K83" s="60"/>
      <c r="L83" s="60"/>
      <c r="M83" s="39"/>
      <c r="N83" s="88"/>
      <c r="O83" s="39"/>
      <c r="P83" s="39"/>
      <c r="Q83" s="60"/>
      <c r="R83" s="39"/>
      <c r="S83" s="60"/>
    </row>
    <row r="84" spans="1:34" ht="12.75" customHeight="1" x14ac:dyDescent="0.3">
      <c r="C84" s="68"/>
      <c r="D84" s="68"/>
      <c r="E84" s="68"/>
      <c r="F84" s="68"/>
      <c r="G84" s="60"/>
      <c r="H84" s="60"/>
      <c r="I84" s="60"/>
      <c r="J84" s="60"/>
      <c r="K84" s="60"/>
      <c r="L84" s="60"/>
      <c r="N84" s="88"/>
      <c r="Q84" s="60"/>
      <c r="S84" s="60"/>
    </row>
    <row r="85" spans="1:34" ht="12.75" customHeight="1" x14ac:dyDescent="0.3">
      <c r="A85" s="91"/>
      <c r="C85" s="68"/>
      <c r="D85" s="68"/>
      <c r="E85" s="68"/>
      <c r="F85" s="68"/>
      <c r="G85" s="60"/>
      <c r="H85" s="60"/>
      <c r="I85" s="60"/>
      <c r="J85" s="60"/>
      <c r="K85" s="60"/>
      <c r="L85" s="60"/>
      <c r="N85" s="88"/>
      <c r="Q85" s="60"/>
      <c r="S85" s="60"/>
    </row>
    <row r="86" spans="1:34" ht="12.75" customHeight="1" x14ac:dyDescent="0.3">
      <c r="C86" s="68"/>
      <c r="D86" s="68"/>
      <c r="E86" s="68"/>
      <c r="F86" s="68"/>
      <c r="G86" s="60"/>
      <c r="H86" s="60"/>
      <c r="I86" s="60"/>
      <c r="J86" s="60"/>
      <c r="K86" s="60"/>
      <c r="L86" s="60"/>
      <c r="N86" s="88"/>
      <c r="Q86" s="60"/>
      <c r="S86" s="60"/>
    </row>
    <row r="87" spans="1:34" ht="12.75" customHeight="1" x14ac:dyDescent="0.3">
      <c r="C87" s="68"/>
      <c r="D87" s="68"/>
      <c r="E87" s="68"/>
      <c r="F87" s="68"/>
      <c r="G87" s="60"/>
      <c r="H87" s="60"/>
      <c r="I87" s="60"/>
      <c r="J87" s="60"/>
      <c r="K87" s="60"/>
      <c r="L87" s="60"/>
      <c r="Q87" s="60"/>
      <c r="S87" s="60"/>
    </row>
    <row r="88" spans="1:34" ht="12.75" customHeight="1" x14ac:dyDescent="0.3">
      <c r="A88" s="42"/>
      <c r="C88" s="68"/>
      <c r="D88" s="68"/>
      <c r="E88" s="68"/>
      <c r="F88" s="68"/>
      <c r="G88" s="60"/>
      <c r="H88" s="60"/>
      <c r="I88" s="60"/>
      <c r="J88" s="60"/>
      <c r="K88" s="60"/>
      <c r="L88" s="60"/>
      <c r="Q88" s="60"/>
      <c r="R88" s="91"/>
      <c r="S88" s="60"/>
    </row>
    <row r="89" spans="1:34" ht="12.75" customHeight="1" x14ac:dyDescent="0.3">
      <c r="A89" s="46"/>
      <c r="C89" s="68"/>
      <c r="D89" s="68"/>
      <c r="E89" s="68"/>
      <c r="F89" s="68"/>
      <c r="G89" s="60"/>
      <c r="H89" s="60"/>
      <c r="I89" s="60"/>
      <c r="J89" s="60"/>
      <c r="K89" s="60"/>
      <c r="L89" s="60"/>
      <c r="Q89" s="60"/>
      <c r="S89" s="60"/>
    </row>
    <row r="90" spans="1:34" ht="12.75" customHeight="1" x14ac:dyDescent="0.3">
      <c r="A90" s="46"/>
      <c r="C90" s="68"/>
      <c r="D90" s="68"/>
      <c r="E90" s="68"/>
      <c r="F90" s="68"/>
      <c r="G90" s="60"/>
      <c r="H90" s="60"/>
      <c r="I90" s="60"/>
      <c r="J90" s="60"/>
      <c r="K90" s="60"/>
      <c r="L90" s="60"/>
      <c r="Q90" s="60"/>
      <c r="S90" s="60"/>
    </row>
    <row r="91" spans="1:34" ht="12.75" customHeight="1" x14ac:dyDescent="0.3">
      <c r="A91" s="42"/>
      <c r="C91" s="68"/>
      <c r="D91" s="68"/>
      <c r="E91" s="68"/>
      <c r="F91" s="68"/>
      <c r="G91" s="60"/>
      <c r="H91" s="60"/>
      <c r="I91" s="60"/>
      <c r="J91" s="60"/>
      <c r="K91" s="60"/>
      <c r="L91" s="60"/>
      <c r="Q91" s="60"/>
      <c r="S91" s="60"/>
    </row>
    <row r="92" spans="1:34" s="91" customFormat="1" ht="12.75" customHeight="1" x14ac:dyDescent="0.3">
      <c r="A92" s="39"/>
      <c r="B92" s="39"/>
      <c r="C92" s="68"/>
      <c r="D92" s="68"/>
      <c r="E92" s="68"/>
      <c r="F92" s="68"/>
      <c r="G92" s="60"/>
      <c r="H92" s="60"/>
      <c r="I92" s="60"/>
      <c r="J92" s="60"/>
      <c r="K92" s="60"/>
      <c r="L92" s="60"/>
      <c r="M92" s="39"/>
      <c r="N92" s="39"/>
      <c r="O92" s="39"/>
      <c r="P92" s="39"/>
      <c r="Q92" s="60"/>
      <c r="R92" s="39"/>
      <c r="S92" s="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 customHeight="1" x14ac:dyDescent="0.3">
      <c r="A93" s="42"/>
      <c r="C93" s="68"/>
      <c r="D93" s="68"/>
      <c r="G93" s="60"/>
      <c r="H93" s="60"/>
      <c r="I93" s="60"/>
      <c r="J93" s="60"/>
      <c r="K93" s="60"/>
      <c r="L93" s="60"/>
      <c r="Q93" s="60"/>
      <c r="S93" s="60"/>
    </row>
    <row r="94" spans="1:34" ht="12.75" customHeight="1" x14ac:dyDescent="0.3">
      <c r="A94" s="42"/>
      <c r="G94" s="60"/>
      <c r="H94" s="60"/>
      <c r="I94" s="60"/>
      <c r="J94" s="60"/>
      <c r="K94" s="60"/>
      <c r="L94" s="60"/>
      <c r="Q94" s="60"/>
      <c r="S94" s="60"/>
    </row>
    <row r="95" spans="1:34" ht="12.75" customHeight="1" x14ac:dyDescent="0.3">
      <c r="A95" s="42"/>
      <c r="G95" s="60"/>
      <c r="H95" s="60"/>
      <c r="I95" s="60"/>
      <c r="J95" s="60"/>
      <c r="K95" s="60"/>
      <c r="L95" s="60"/>
      <c r="Q95" s="60"/>
      <c r="S95" s="60"/>
    </row>
    <row r="96" spans="1:34" ht="12.75" customHeight="1" x14ac:dyDescent="0.3">
      <c r="A96" s="42"/>
      <c r="G96" s="60"/>
      <c r="H96" s="60"/>
      <c r="I96" s="60"/>
      <c r="J96" s="60"/>
      <c r="K96" s="60"/>
      <c r="L96" s="60"/>
      <c r="Q96" s="60"/>
      <c r="S96" s="60"/>
    </row>
    <row r="97" spans="1:34" ht="12.75" customHeight="1" x14ac:dyDescent="0.3">
      <c r="G97" s="60"/>
      <c r="H97" s="60"/>
      <c r="I97" s="60"/>
      <c r="J97" s="60"/>
      <c r="K97" s="60"/>
      <c r="L97" s="60"/>
      <c r="Q97" s="60"/>
      <c r="S97" s="60"/>
    </row>
    <row r="98" spans="1:34" ht="12.75" customHeight="1" x14ac:dyDescent="0.3">
      <c r="A98" s="42"/>
      <c r="G98" s="60"/>
      <c r="H98" s="60"/>
      <c r="I98" s="60"/>
      <c r="J98" s="60"/>
      <c r="K98" s="60"/>
      <c r="L98" s="60"/>
      <c r="Q98" s="60"/>
      <c r="R98" s="93"/>
      <c r="S98" s="60"/>
    </row>
    <row r="99" spans="1:34" ht="12.75" customHeight="1" x14ac:dyDescent="0.3">
      <c r="G99" s="60"/>
      <c r="H99" s="60"/>
      <c r="I99" s="60"/>
      <c r="J99" s="60"/>
      <c r="K99" s="60"/>
      <c r="L99" s="60"/>
      <c r="Q99" s="60"/>
      <c r="R99" s="68"/>
      <c r="S99" s="60"/>
    </row>
    <row r="100" spans="1:34" ht="12.75" customHeight="1" x14ac:dyDescent="0.3">
      <c r="A100" s="68"/>
      <c r="G100" s="60"/>
      <c r="H100" s="60"/>
      <c r="I100" s="60"/>
      <c r="J100" s="60"/>
      <c r="K100" s="60"/>
      <c r="L100" s="60"/>
      <c r="Q100" s="60"/>
      <c r="S100" s="60"/>
    </row>
    <row r="101" spans="1:34" ht="12.75" customHeight="1" x14ac:dyDescent="0.3">
      <c r="G101" s="60"/>
      <c r="H101" s="60"/>
      <c r="I101" s="60"/>
      <c r="J101" s="60"/>
      <c r="K101" s="60"/>
      <c r="L101" s="60"/>
      <c r="Q101" s="60"/>
      <c r="S101" s="60"/>
    </row>
    <row r="102" spans="1:34" ht="12.75" customHeight="1" x14ac:dyDescent="0.3">
      <c r="A102"/>
      <c r="G102" s="60"/>
      <c r="H102" s="60"/>
      <c r="I102" s="60"/>
      <c r="J102" s="60"/>
      <c r="K102" s="60"/>
      <c r="L102" s="60"/>
      <c r="Q102" s="60"/>
      <c r="S102" s="87"/>
      <c r="T102" s="15"/>
      <c r="U102" s="15"/>
    </row>
    <row r="103" spans="1:34" s="96" customFormat="1" ht="12.75" customHeight="1" x14ac:dyDescent="0.3">
      <c r="A103" s="39"/>
      <c r="B103" s="39"/>
      <c r="C103" s="39"/>
      <c r="D103" s="39"/>
      <c r="E103" s="39"/>
      <c r="F103" s="39"/>
      <c r="G103" s="60"/>
      <c r="H103" s="60"/>
      <c r="I103" s="60"/>
      <c r="J103" s="60"/>
      <c r="K103" s="60"/>
      <c r="L103" s="60"/>
      <c r="M103" s="39"/>
      <c r="N103" s="39"/>
      <c r="O103" s="39"/>
      <c r="P103" s="39"/>
      <c r="Q103" s="60"/>
      <c r="R103" s="39"/>
      <c r="S103" s="94"/>
      <c r="T103" s="15"/>
      <c r="U103" s="1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1:34" ht="12.75" customHeight="1" x14ac:dyDescent="0.3">
      <c r="G104" s="60"/>
      <c r="H104" s="60"/>
      <c r="I104" s="60"/>
      <c r="J104" s="60"/>
      <c r="K104" s="60"/>
      <c r="L104" s="60"/>
      <c r="Q104" s="60"/>
      <c r="S104" s="60"/>
    </row>
    <row r="105" spans="1:34" ht="12.75" customHeight="1" x14ac:dyDescent="0.3">
      <c r="G105" s="60"/>
      <c r="H105" s="60"/>
      <c r="I105" s="60"/>
      <c r="J105" s="60"/>
      <c r="K105" s="60"/>
      <c r="L105" s="60"/>
      <c r="Q105" s="60"/>
      <c r="S105" s="60"/>
    </row>
    <row r="106" spans="1:34" ht="12.75" customHeight="1" x14ac:dyDescent="0.3">
      <c r="G106" s="60"/>
      <c r="H106" s="60"/>
      <c r="I106" s="60"/>
      <c r="J106" s="60"/>
      <c r="K106" s="60"/>
      <c r="L106" s="60"/>
      <c r="Q106" s="60"/>
      <c r="S106" s="60"/>
    </row>
    <row r="107" spans="1:34" ht="12.75" customHeight="1" x14ac:dyDescent="0.3">
      <c r="G107" s="60"/>
      <c r="H107" s="60"/>
      <c r="I107" s="60"/>
      <c r="J107" s="60"/>
      <c r="K107" s="60"/>
      <c r="L107" s="60"/>
      <c r="Q107" s="60"/>
      <c r="S107" s="60"/>
    </row>
    <row r="108" spans="1:34" ht="12.75" customHeight="1" x14ac:dyDescent="0.3">
      <c r="G108" s="60"/>
      <c r="H108" s="60"/>
      <c r="I108" s="60"/>
      <c r="J108" s="60"/>
      <c r="K108" s="60"/>
      <c r="L108" s="60"/>
      <c r="Q108" s="60"/>
      <c r="S108" s="60"/>
    </row>
    <row r="109" spans="1:34" ht="12.75" customHeight="1" x14ac:dyDescent="0.3">
      <c r="G109" s="60"/>
      <c r="H109" s="60"/>
      <c r="I109" s="60"/>
      <c r="J109" s="60"/>
      <c r="K109" s="60"/>
      <c r="L109" s="60"/>
      <c r="Q109" s="60"/>
      <c r="S109" s="60"/>
    </row>
    <row r="110" spans="1:34" ht="12.75" customHeight="1" x14ac:dyDescent="0.3">
      <c r="G110" s="60"/>
      <c r="H110" s="60"/>
      <c r="I110" s="60"/>
      <c r="J110" s="60"/>
      <c r="K110" s="60"/>
      <c r="L110" s="60"/>
      <c r="Q110" s="60"/>
      <c r="R110" s="91"/>
      <c r="S110" s="60"/>
    </row>
    <row r="111" spans="1:34" ht="12.75" customHeight="1" x14ac:dyDescent="0.3">
      <c r="G111" s="60"/>
      <c r="H111" s="60"/>
      <c r="I111" s="60"/>
      <c r="J111" s="60"/>
      <c r="K111" s="60"/>
      <c r="L111" s="60"/>
      <c r="Q111" s="60"/>
      <c r="R111" s="91"/>
      <c r="S111" s="60"/>
    </row>
    <row r="112" spans="1:34" ht="12.75" customHeight="1" x14ac:dyDescent="0.3">
      <c r="G112" s="60"/>
      <c r="H112" s="60"/>
      <c r="I112" s="60"/>
      <c r="J112" s="60"/>
      <c r="K112" s="60"/>
      <c r="L112" s="60"/>
      <c r="Q112" s="60"/>
      <c r="S112" s="60"/>
    </row>
    <row r="113" spans="1:34" ht="12.75" customHeight="1" x14ac:dyDescent="0.3">
      <c r="G113" s="60"/>
      <c r="H113" s="60"/>
      <c r="I113" s="60"/>
      <c r="J113" s="60"/>
      <c r="K113" s="60"/>
      <c r="L113" s="60"/>
      <c r="Q113" s="60"/>
      <c r="S113" s="60"/>
    </row>
    <row r="114" spans="1:34" ht="12.75" customHeight="1" x14ac:dyDescent="0.3">
      <c r="G114" s="60"/>
      <c r="H114" s="60"/>
      <c r="I114" s="60"/>
      <c r="J114" s="60"/>
      <c r="K114" s="60"/>
      <c r="L114" s="60"/>
      <c r="Q114" s="60"/>
      <c r="S114" s="60"/>
    </row>
    <row r="115" spans="1:34" ht="12.75" customHeight="1" x14ac:dyDescent="0.3">
      <c r="G115" s="60"/>
      <c r="H115" s="60"/>
      <c r="I115" s="60"/>
      <c r="J115" s="60"/>
      <c r="K115" s="60"/>
      <c r="L115" s="60"/>
      <c r="Q115" s="60"/>
      <c r="S115" s="60"/>
    </row>
    <row r="116" spans="1:34" ht="12.75" customHeight="1" x14ac:dyDescent="0.3">
      <c r="G116" s="60"/>
      <c r="H116" s="60"/>
      <c r="I116" s="60"/>
      <c r="J116" s="60"/>
      <c r="K116" s="60"/>
      <c r="L116" s="60"/>
      <c r="Q116" s="60"/>
      <c r="S116" s="60"/>
    </row>
    <row r="117" spans="1:34" s="91" customFormat="1" ht="12.75" customHeight="1" x14ac:dyDescent="0.3">
      <c r="A117" s="39"/>
      <c r="B117" s="39"/>
      <c r="C117" s="39"/>
      <c r="D117" s="39"/>
      <c r="E117" s="39"/>
      <c r="F117" s="39"/>
      <c r="G117" s="60"/>
      <c r="H117" s="60"/>
      <c r="I117" s="60"/>
      <c r="J117" s="60"/>
      <c r="K117" s="60"/>
      <c r="L117" s="60"/>
      <c r="M117" s="39"/>
      <c r="N117" s="39"/>
      <c r="O117" s="39"/>
      <c r="P117" s="39"/>
      <c r="Q117" s="60"/>
      <c r="R117" s="39"/>
      <c r="S117" s="9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91" customFormat="1" ht="12.75" customHeight="1" x14ac:dyDescent="0.3">
      <c r="A118" s="39"/>
      <c r="B118" s="39"/>
      <c r="C118" s="39"/>
      <c r="D118" s="39"/>
      <c r="E118" s="39"/>
      <c r="F118" s="39"/>
      <c r="G118" s="60"/>
      <c r="H118" s="60"/>
      <c r="I118" s="60"/>
      <c r="J118" s="60"/>
      <c r="K118" s="60"/>
      <c r="L118" s="60"/>
      <c r="M118" s="39"/>
      <c r="N118" s="39"/>
      <c r="O118" s="39"/>
      <c r="P118" s="39"/>
      <c r="Q118" s="60"/>
      <c r="R118" s="39"/>
      <c r="S118" s="9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91" customFormat="1" ht="12.75" customHeight="1" x14ac:dyDescent="0.3">
      <c r="A119" s="39"/>
      <c r="B119" s="39"/>
      <c r="C119" s="39"/>
      <c r="D119" s="39"/>
      <c r="E119" s="39"/>
      <c r="F119" s="39"/>
      <c r="G119" s="60"/>
      <c r="H119" s="60"/>
      <c r="I119" s="60"/>
      <c r="J119" s="60"/>
      <c r="K119" s="60"/>
      <c r="L119" s="60"/>
      <c r="M119" s="39"/>
      <c r="N119" s="39"/>
      <c r="O119" s="39"/>
      <c r="P119" s="39"/>
      <c r="Q119" s="60"/>
      <c r="R119" s="39"/>
      <c r="S119" s="92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91" customFormat="1" ht="12.75" customHeight="1" x14ac:dyDescent="0.3">
      <c r="A120" s="39"/>
      <c r="B120" s="39"/>
      <c r="C120" s="39"/>
      <c r="D120" s="39"/>
      <c r="E120" s="39"/>
      <c r="F120" s="39"/>
      <c r="G120" s="60"/>
      <c r="H120" s="60"/>
      <c r="I120" s="60"/>
      <c r="J120" s="60"/>
      <c r="K120" s="60"/>
      <c r="L120" s="60"/>
      <c r="M120" s="39"/>
      <c r="N120" s="39"/>
      <c r="O120" s="39"/>
      <c r="P120" s="39"/>
      <c r="Q120" s="60"/>
      <c r="R120" s="39"/>
      <c r="S120" s="9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 customHeight="1" x14ac:dyDescent="0.3">
      <c r="G121" s="60"/>
      <c r="H121" s="60"/>
      <c r="I121" s="60"/>
      <c r="J121" s="60"/>
      <c r="K121" s="60"/>
      <c r="L121" s="60"/>
      <c r="Q121" s="60"/>
      <c r="R121" s="91"/>
      <c r="S121" s="60"/>
    </row>
    <row r="122" spans="1:34" ht="12.75" customHeight="1" x14ac:dyDescent="0.3">
      <c r="G122" s="60"/>
      <c r="H122" s="60"/>
      <c r="I122" s="60"/>
      <c r="J122" s="60"/>
      <c r="K122" s="60"/>
      <c r="L122" s="60"/>
      <c r="Q122" s="60"/>
      <c r="S122" s="60"/>
    </row>
    <row r="123" spans="1:34" ht="12.75" customHeight="1" x14ac:dyDescent="0.3">
      <c r="G123" s="60"/>
      <c r="H123" s="60"/>
      <c r="I123" s="60"/>
      <c r="J123" s="60"/>
      <c r="K123" s="60"/>
      <c r="L123" s="60"/>
      <c r="Q123" s="60"/>
      <c r="S123" s="60"/>
    </row>
    <row r="124" spans="1:34" ht="12.75" customHeight="1" x14ac:dyDescent="0.3">
      <c r="G124" s="60"/>
      <c r="H124" s="60"/>
      <c r="I124" s="60"/>
      <c r="J124" s="60"/>
      <c r="K124" s="60"/>
      <c r="L124" s="60"/>
      <c r="Q124" s="60"/>
      <c r="S124" s="60"/>
    </row>
    <row r="125" spans="1:34" ht="12.75" customHeight="1" x14ac:dyDescent="0.3">
      <c r="G125" s="60"/>
      <c r="H125" s="60"/>
      <c r="I125" s="60"/>
      <c r="J125" s="60"/>
      <c r="K125" s="60"/>
      <c r="L125" s="60"/>
      <c r="Q125" s="60"/>
      <c r="R125" s="93"/>
      <c r="S125" s="60"/>
    </row>
    <row r="126" spans="1:34" ht="12.75" customHeight="1" x14ac:dyDescent="0.3">
      <c r="G126" s="60"/>
      <c r="H126" s="60"/>
      <c r="I126" s="60"/>
      <c r="J126" s="60"/>
      <c r="K126" s="60"/>
      <c r="L126" s="60"/>
      <c r="Q126" s="60"/>
      <c r="R126" s="91"/>
      <c r="S126" s="60"/>
    </row>
    <row r="127" spans="1:34" ht="12.75" customHeight="1" x14ac:dyDescent="0.3">
      <c r="G127" s="60"/>
      <c r="H127" s="60"/>
      <c r="I127" s="60"/>
      <c r="J127" s="60"/>
      <c r="K127" s="60"/>
      <c r="L127" s="60"/>
      <c r="Q127" s="60"/>
      <c r="S127" s="60"/>
    </row>
    <row r="128" spans="1:34" ht="12.75" customHeight="1" x14ac:dyDescent="0.3">
      <c r="G128" s="60"/>
      <c r="H128" s="60"/>
      <c r="I128" s="60"/>
      <c r="J128" s="60"/>
      <c r="K128" s="60"/>
      <c r="L128" s="60"/>
      <c r="Q128" s="60"/>
      <c r="S128" s="87"/>
    </row>
    <row r="129" spans="1:34" ht="12.75" customHeight="1" x14ac:dyDescent="0.3">
      <c r="G129" s="60"/>
      <c r="H129" s="60"/>
      <c r="I129" s="60"/>
      <c r="J129" s="60"/>
      <c r="K129" s="60"/>
      <c r="L129" s="60"/>
      <c r="Q129" s="60"/>
      <c r="S129" s="60"/>
    </row>
    <row r="130" spans="1:34" ht="12.75" customHeight="1" x14ac:dyDescent="0.3">
      <c r="G130" s="60"/>
      <c r="H130" s="60"/>
      <c r="I130" s="60"/>
      <c r="J130" s="60"/>
      <c r="K130" s="60"/>
      <c r="L130" s="60"/>
      <c r="Q130" s="60"/>
      <c r="S130" s="60"/>
    </row>
    <row r="131" spans="1:34" s="91" customFormat="1" ht="12.75" customHeight="1" x14ac:dyDescent="0.3">
      <c r="A131" s="39"/>
      <c r="B131" s="39"/>
      <c r="C131" s="39"/>
      <c r="D131" s="39"/>
      <c r="E131" s="39"/>
      <c r="F131" s="39"/>
      <c r="G131" s="60"/>
      <c r="H131" s="60"/>
      <c r="I131" s="60"/>
      <c r="J131" s="60"/>
      <c r="K131" s="60"/>
      <c r="L131" s="60"/>
      <c r="M131" s="39"/>
      <c r="N131" s="39"/>
      <c r="O131" s="39"/>
      <c r="P131" s="39"/>
      <c r="Q131" s="60"/>
      <c r="R131" s="39"/>
      <c r="S131" s="92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 customHeight="1" x14ac:dyDescent="0.3">
      <c r="G132" s="60"/>
      <c r="H132" s="60"/>
      <c r="I132" s="60"/>
      <c r="J132" s="60"/>
      <c r="K132" s="60"/>
      <c r="L132" s="60"/>
      <c r="Q132" s="60"/>
      <c r="S132" s="60"/>
    </row>
    <row r="133" spans="1:34" ht="12.75" customHeight="1" x14ac:dyDescent="0.3">
      <c r="G133" s="60"/>
      <c r="H133" s="60"/>
      <c r="I133" s="60"/>
      <c r="J133" s="60"/>
      <c r="K133" s="60"/>
      <c r="L133" s="60"/>
      <c r="Q133" s="60"/>
      <c r="S133" s="60"/>
    </row>
    <row r="134" spans="1:34" ht="12.75" customHeight="1" x14ac:dyDescent="0.3">
      <c r="G134" s="60"/>
      <c r="H134" s="60"/>
      <c r="I134" s="60"/>
      <c r="J134" s="60"/>
      <c r="K134" s="60"/>
      <c r="L134" s="60"/>
      <c r="Q134" s="60"/>
      <c r="S134" s="60"/>
    </row>
    <row r="135" spans="1:34" ht="12.75" customHeight="1" x14ac:dyDescent="0.3">
      <c r="G135" s="60"/>
      <c r="H135" s="60"/>
      <c r="I135" s="60"/>
      <c r="J135" s="60"/>
      <c r="K135" s="60"/>
      <c r="L135" s="60"/>
      <c r="Q135" s="60"/>
      <c r="S135" s="60"/>
    </row>
    <row r="136" spans="1:34" s="91" customFormat="1" ht="12.75" customHeight="1" x14ac:dyDescent="0.3">
      <c r="A136" s="39"/>
      <c r="B136" s="39"/>
      <c r="C136" s="39"/>
      <c r="D136" s="39"/>
      <c r="E136" s="39"/>
      <c r="F136" s="39"/>
      <c r="G136" s="60"/>
      <c r="H136" s="60"/>
      <c r="I136" s="60"/>
      <c r="J136" s="60"/>
      <c r="K136" s="60"/>
      <c r="L136" s="60"/>
      <c r="M136" s="39"/>
      <c r="N136" s="39"/>
      <c r="O136" s="39"/>
      <c r="P136" s="39"/>
      <c r="Q136" s="60"/>
      <c r="R136" s="39"/>
      <c r="S136" s="9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 customHeight="1" x14ac:dyDescent="0.3">
      <c r="G137" s="60"/>
      <c r="H137" s="60"/>
      <c r="I137" s="60"/>
      <c r="J137" s="60"/>
      <c r="K137" s="60"/>
      <c r="L137" s="60"/>
      <c r="Q137" s="60"/>
      <c r="S137" s="60"/>
    </row>
    <row r="138" spans="1:34" ht="12.75" customHeight="1" x14ac:dyDescent="0.3">
      <c r="G138" s="60"/>
      <c r="H138" s="60"/>
      <c r="I138" s="60"/>
      <c r="J138" s="60"/>
      <c r="K138" s="60"/>
      <c r="L138" s="60"/>
      <c r="Q138" s="60"/>
      <c r="S138" s="60"/>
    </row>
    <row r="139" spans="1:34" ht="12.75" customHeight="1" x14ac:dyDescent="0.3">
      <c r="G139" s="60"/>
      <c r="H139" s="60"/>
      <c r="I139" s="60"/>
      <c r="J139" s="60"/>
      <c r="K139" s="60"/>
      <c r="L139" s="60"/>
      <c r="Q139" s="60"/>
      <c r="S139" s="60"/>
    </row>
    <row r="140" spans="1:34" ht="12.75" customHeight="1" x14ac:dyDescent="0.3">
      <c r="G140" s="60"/>
      <c r="H140" s="60"/>
      <c r="I140" s="60"/>
      <c r="J140" s="60"/>
      <c r="K140" s="60"/>
      <c r="L140" s="60"/>
      <c r="Q140" s="60"/>
      <c r="S140" s="60"/>
    </row>
    <row r="141" spans="1:34" ht="12.75" customHeight="1" x14ac:dyDescent="0.3">
      <c r="G141" s="60"/>
      <c r="H141" s="60"/>
      <c r="I141" s="60"/>
      <c r="J141" s="60"/>
      <c r="K141" s="60"/>
      <c r="L141" s="60"/>
      <c r="Q141" s="60"/>
      <c r="S141" s="60"/>
    </row>
    <row r="142" spans="1:34" ht="12.75" customHeight="1" x14ac:dyDescent="0.3">
      <c r="G142" s="60"/>
      <c r="H142" s="60"/>
      <c r="I142" s="60"/>
      <c r="J142" s="60"/>
      <c r="K142" s="60"/>
      <c r="L142" s="60"/>
      <c r="Q142" s="60"/>
      <c r="S142" s="60"/>
    </row>
    <row r="143" spans="1:34" ht="12.75" customHeight="1" x14ac:dyDescent="0.3">
      <c r="G143" s="60"/>
      <c r="H143" s="60"/>
      <c r="I143" s="60"/>
      <c r="J143" s="60"/>
      <c r="K143" s="60"/>
      <c r="L143" s="60"/>
      <c r="Q143" s="60"/>
      <c r="S143" s="60"/>
    </row>
    <row r="144" spans="1:34" ht="12.75" customHeight="1" x14ac:dyDescent="0.3">
      <c r="G144" s="60"/>
      <c r="H144" s="60"/>
      <c r="I144" s="60"/>
      <c r="J144" s="60"/>
      <c r="K144" s="60"/>
      <c r="L144" s="60"/>
      <c r="Q144" s="60"/>
      <c r="S144" s="68"/>
    </row>
    <row r="145" spans="1:19" ht="12.75" customHeight="1" x14ac:dyDescent="0.3">
      <c r="G145" s="60"/>
      <c r="H145" s="60"/>
      <c r="I145" s="60"/>
      <c r="J145" s="60"/>
      <c r="K145" s="60"/>
      <c r="L145" s="60"/>
      <c r="Q145" s="60"/>
      <c r="S145" s="68"/>
    </row>
    <row r="146" spans="1:19" ht="12.75" customHeight="1" x14ac:dyDescent="0.3">
      <c r="G146" s="60"/>
      <c r="H146" s="60"/>
      <c r="I146" s="60"/>
      <c r="J146" s="60"/>
      <c r="K146" s="60"/>
      <c r="L146" s="60"/>
      <c r="Q146" s="60"/>
      <c r="S146" s="68"/>
    </row>
    <row r="147" spans="1:19" ht="12.75" customHeight="1" x14ac:dyDescent="0.3">
      <c r="G147" s="60"/>
      <c r="H147" s="60"/>
      <c r="I147" s="60"/>
      <c r="J147" s="60"/>
      <c r="K147" s="60"/>
      <c r="L147" s="60"/>
      <c r="Q147" s="60"/>
      <c r="S147" s="68"/>
    </row>
    <row r="148" spans="1:19" customFormat="1" ht="12.75" customHeight="1" x14ac:dyDescent="0.3">
      <c r="A148" s="39"/>
      <c r="B148" s="39"/>
      <c r="C148" s="39"/>
      <c r="D148" s="39"/>
      <c r="E148" s="39"/>
      <c r="F148" s="39"/>
      <c r="G148" s="60"/>
      <c r="H148" s="60"/>
      <c r="I148" s="60"/>
      <c r="J148" s="60"/>
      <c r="K148" s="60"/>
      <c r="L148" s="60"/>
      <c r="M148" s="39"/>
      <c r="N148" s="39"/>
      <c r="O148" s="39"/>
      <c r="P148" s="39"/>
      <c r="Q148" s="60"/>
      <c r="R148" s="39"/>
      <c r="S148" s="68"/>
    </row>
    <row r="149" spans="1:19" customFormat="1" ht="12.75" customHeight="1" x14ac:dyDescent="0.3">
      <c r="A149" s="39"/>
      <c r="B149" s="39"/>
      <c r="C149" s="39"/>
      <c r="D149" s="39"/>
      <c r="E149" s="39"/>
      <c r="F149" s="39"/>
      <c r="G149" s="60"/>
      <c r="H149" s="60"/>
      <c r="I149" s="60"/>
      <c r="J149" s="60"/>
      <c r="K149" s="60"/>
      <c r="L149" s="60"/>
      <c r="M149" s="39"/>
      <c r="N149" s="39"/>
      <c r="O149" s="39"/>
      <c r="P149" s="39"/>
      <c r="Q149" s="60"/>
      <c r="R149" s="39"/>
      <c r="S149" s="68"/>
    </row>
    <row r="150" spans="1:19" customFormat="1" ht="12.75" customHeight="1" x14ac:dyDescent="0.3">
      <c r="A150" s="39"/>
      <c r="B150" s="39"/>
      <c r="C150" s="39"/>
      <c r="D150" s="39"/>
      <c r="E150" s="39"/>
      <c r="F150" s="39"/>
      <c r="G150" s="60"/>
      <c r="H150" s="60"/>
      <c r="I150" s="60"/>
      <c r="J150" s="60"/>
      <c r="K150" s="60"/>
      <c r="L150" s="60"/>
      <c r="M150" s="39"/>
      <c r="N150" s="39"/>
      <c r="O150" s="39"/>
      <c r="P150" s="39"/>
      <c r="Q150" s="60"/>
      <c r="R150" s="39"/>
      <c r="S150" s="68"/>
    </row>
    <row r="151" spans="1:19" customFormat="1" ht="12.75" customHeight="1" x14ac:dyDescent="0.3">
      <c r="A151" s="39"/>
      <c r="B151" s="39"/>
      <c r="C151" s="39"/>
      <c r="D151" s="39"/>
      <c r="E151" s="39"/>
      <c r="F151" s="39"/>
      <c r="G151" s="60"/>
      <c r="H151" s="60"/>
      <c r="I151" s="60"/>
      <c r="J151" s="60"/>
      <c r="K151" s="60"/>
      <c r="L151" s="60"/>
      <c r="M151" s="39"/>
      <c r="N151" s="39"/>
      <c r="O151" s="39"/>
      <c r="P151" s="39"/>
      <c r="Q151" s="60"/>
      <c r="R151" s="39"/>
      <c r="S151" s="68"/>
    </row>
    <row r="152" spans="1:19" customFormat="1" ht="12.75" customHeight="1" x14ac:dyDescent="0.3">
      <c r="A152" s="39"/>
      <c r="B152" s="39"/>
      <c r="C152" s="39"/>
      <c r="D152" s="39"/>
      <c r="E152" s="39"/>
      <c r="F152" s="39"/>
      <c r="G152" s="60"/>
      <c r="H152" s="60"/>
      <c r="I152" s="60"/>
      <c r="J152" s="60"/>
      <c r="K152" s="60"/>
      <c r="L152" s="60"/>
      <c r="M152" s="39"/>
      <c r="N152" s="39"/>
      <c r="O152" s="39"/>
      <c r="P152" s="39"/>
      <c r="Q152" s="60"/>
      <c r="R152" s="39"/>
      <c r="S152" s="68"/>
    </row>
    <row r="153" spans="1:19" customFormat="1" ht="12.75" customHeight="1" x14ac:dyDescent="0.3">
      <c r="A153" s="39"/>
      <c r="B153" s="39"/>
      <c r="C153" s="39"/>
      <c r="D153" s="39"/>
      <c r="E153" s="39"/>
      <c r="F153" s="39"/>
      <c r="G153" s="60"/>
      <c r="H153" s="60"/>
      <c r="I153" s="60"/>
      <c r="J153" s="60"/>
      <c r="K153" s="60"/>
      <c r="L153" s="60"/>
      <c r="M153" s="39"/>
      <c r="N153" s="39"/>
      <c r="O153" s="39"/>
      <c r="P153" s="39"/>
      <c r="Q153" s="60"/>
      <c r="R153" s="39"/>
      <c r="S153" s="68"/>
    </row>
    <row r="154" spans="1:19" customFormat="1" ht="12.75" customHeight="1" x14ac:dyDescent="0.3">
      <c r="A154" s="39"/>
      <c r="B154" s="39"/>
      <c r="C154" s="39"/>
      <c r="D154" s="39"/>
      <c r="E154" s="39"/>
      <c r="F154" s="39"/>
      <c r="G154" s="60"/>
      <c r="H154" s="60"/>
      <c r="I154" s="60"/>
      <c r="J154" s="60"/>
      <c r="K154" s="60"/>
      <c r="L154" s="60"/>
      <c r="M154" s="39"/>
      <c r="N154" s="39"/>
      <c r="O154" s="39"/>
      <c r="P154" s="39"/>
      <c r="Q154" s="60"/>
      <c r="R154" s="39"/>
      <c r="S154" s="68"/>
    </row>
    <row r="155" spans="1:19" customFormat="1" ht="12.75" customHeight="1" x14ac:dyDescent="0.3">
      <c r="A155" s="39"/>
      <c r="B155" s="39"/>
      <c r="C155" s="39"/>
      <c r="D155" s="39"/>
      <c r="E155" s="39"/>
      <c r="F155" s="39"/>
      <c r="G155" s="60"/>
      <c r="H155" s="60"/>
      <c r="I155" s="60"/>
      <c r="J155" s="60"/>
      <c r="K155" s="60"/>
      <c r="L155" s="60"/>
      <c r="M155" s="39"/>
      <c r="N155" s="39"/>
      <c r="O155" s="39"/>
      <c r="P155" s="39"/>
      <c r="Q155" s="60"/>
      <c r="R155" s="39"/>
      <c r="S155" s="68"/>
    </row>
    <row r="156" spans="1:19" customFormat="1" ht="12.75" customHeight="1" x14ac:dyDescent="0.3">
      <c r="A156" s="39"/>
      <c r="B156" s="39"/>
      <c r="C156" s="39"/>
      <c r="D156" s="39"/>
      <c r="E156" s="39"/>
      <c r="F156" s="39"/>
      <c r="G156" s="60"/>
      <c r="H156" s="60"/>
      <c r="I156" s="60"/>
      <c r="J156" s="60"/>
      <c r="K156" s="60"/>
      <c r="L156" s="60"/>
      <c r="M156" s="39"/>
      <c r="N156" s="39"/>
      <c r="O156" s="39"/>
      <c r="P156" s="39"/>
      <c r="Q156" s="60"/>
      <c r="R156" s="39"/>
      <c r="S156" s="68"/>
    </row>
    <row r="157" spans="1:19" customFormat="1" ht="12.75" customHeight="1" x14ac:dyDescent="0.3">
      <c r="A157" s="39"/>
      <c r="B157" s="39"/>
      <c r="C157" s="39"/>
      <c r="D157" s="39"/>
      <c r="E157" s="39"/>
      <c r="F157" s="39"/>
      <c r="G157" s="60"/>
      <c r="H157" s="60"/>
      <c r="I157" s="60"/>
      <c r="J157" s="60"/>
      <c r="K157" s="60"/>
      <c r="L157" s="60"/>
      <c r="M157" s="39"/>
      <c r="N157" s="39"/>
      <c r="O157" s="39"/>
      <c r="P157" s="39"/>
      <c r="Q157" s="60"/>
      <c r="R157" s="39"/>
      <c r="S157" s="68"/>
    </row>
    <row r="158" spans="1:19" customFormat="1" ht="12.75" customHeight="1" x14ac:dyDescent="0.3">
      <c r="A158" s="39"/>
      <c r="B158" s="39"/>
      <c r="C158" s="39"/>
      <c r="D158" s="39"/>
      <c r="E158" s="39"/>
      <c r="F158" s="39"/>
      <c r="G158" s="60"/>
      <c r="H158" s="60"/>
      <c r="I158" s="60"/>
      <c r="J158" s="60"/>
      <c r="K158" s="60"/>
      <c r="L158" s="60"/>
      <c r="M158" s="39"/>
      <c r="N158" s="39"/>
      <c r="O158" s="39"/>
      <c r="P158" s="39"/>
      <c r="Q158" s="60"/>
      <c r="R158" s="39"/>
      <c r="S158" s="68"/>
    </row>
    <row r="159" spans="1:19" customFormat="1" ht="12.75" customHeight="1" x14ac:dyDescent="0.3">
      <c r="A159" s="39"/>
      <c r="B159" s="39"/>
      <c r="C159" s="39"/>
      <c r="D159" s="39"/>
      <c r="E159" s="39"/>
      <c r="F159" s="39"/>
      <c r="G159" s="60"/>
      <c r="H159" s="60"/>
      <c r="I159" s="60"/>
      <c r="J159" s="60"/>
      <c r="K159" s="60"/>
      <c r="L159" s="60"/>
      <c r="M159" s="39"/>
      <c r="N159" s="39"/>
      <c r="O159" s="39"/>
      <c r="P159" s="39"/>
      <c r="Q159" s="60"/>
      <c r="R159" s="39"/>
      <c r="S159" s="68"/>
    </row>
    <row r="160" spans="1:19" customFormat="1" ht="12.75" customHeight="1" x14ac:dyDescent="0.3">
      <c r="A160" s="39"/>
      <c r="B160" s="39"/>
      <c r="C160" s="39"/>
      <c r="D160" s="39"/>
      <c r="E160" s="39"/>
      <c r="F160" s="39"/>
      <c r="G160" s="60"/>
      <c r="H160" s="60"/>
      <c r="I160" s="60"/>
      <c r="J160" s="60"/>
      <c r="K160" s="60"/>
      <c r="L160" s="60"/>
      <c r="M160" s="39"/>
      <c r="N160" s="39"/>
      <c r="O160" s="39"/>
      <c r="P160" s="39"/>
      <c r="Q160" s="60"/>
      <c r="R160" s="39"/>
      <c r="S160" s="68"/>
    </row>
    <row r="161" spans="1:19" customFormat="1" ht="12.75" customHeight="1" x14ac:dyDescent="0.3">
      <c r="A161" s="39"/>
      <c r="B161" s="39"/>
      <c r="C161" s="39"/>
      <c r="D161" s="39"/>
      <c r="E161" s="39"/>
      <c r="F161" s="39"/>
      <c r="G161" s="60"/>
      <c r="H161" s="60"/>
      <c r="I161" s="60"/>
      <c r="J161" s="60"/>
      <c r="K161" s="60"/>
      <c r="L161" s="60"/>
      <c r="M161" s="39"/>
      <c r="N161" s="39"/>
      <c r="O161" s="39"/>
      <c r="P161" s="39"/>
      <c r="Q161" s="60"/>
      <c r="R161" s="39"/>
      <c r="S161" s="68"/>
    </row>
    <row r="162" spans="1:19" customFormat="1" ht="12.75" customHeight="1" x14ac:dyDescent="0.3">
      <c r="A162" s="39"/>
      <c r="B162" s="39"/>
      <c r="C162" s="39"/>
      <c r="D162" s="39"/>
      <c r="E162" s="39"/>
      <c r="F162" s="39"/>
      <c r="G162" s="60"/>
      <c r="H162" s="60"/>
      <c r="I162" s="60"/>
      <c r="J162" s="60"/>
      <c r="K162" s="60"/>
      <c r="L162" s="60"/>
      <c r="M162" s="39"/>
      <c r="N162" s="39"/>
      <c r="O162" s="39"/>
      <c r="P162" s="39"/>
      <c r="Q162" s="60"/>
      <c r="R162" s="39"/>
      <c r="S162" s="68"/>
    </row>
    <row r="163" spans="1:19" customFormat="1" ht="12.75" customHeight="1" x14ac:dyDescent="0.3">
      <c r="A163" s="39"/>
      <c r="B163" s="39"/>
      <c r="C163" s="39"/>
      <c r="D163" s="39"/>
      <c r="E163" s="39"/>
      <c r="F163" s="39"/>
      <c r="G163" s="60"/>
      <c r="H163" s="60"/>
      <c r="I163" s="60"/>
      <c r="J163" s="60"/>
      <c r="K163" s="60"/>
      <c r="L163" s="60"/>
      <c r="M163" s="39"/>
      <c r="N163" s="39"/>
      <c r="O163" s="39"/>
      <c r="P163" s="39"/>
      <c r="Q163" s="60"/>
      <c r="R163" s="39"/>
      <c r="S163" s="39"/>
    </row>
    <row r="164" spans="1:19" ht="12.75" customHeight="1" x14ac:dyDescent="0.3">
      <c r="G164" s="60"/>
      <c r="H164" s="60"/>
      <c r="I164" s="60"/>
      <c r="J164" s="60"/>
      <c r="K164" s="60"/>
      <c r="L164" s="60"/>
      <c r="Q164" s="60"/>
    </row>
    <row r="165" spans="1:19" ht="12.75" customHeight="1" x14ac:dyDescent="0.3">
      <c r="G165" s="60"/>
      <c r="H165" s="60"/>
      <c r="I165" s="60"/>
      <c r="J165" s="60"/>
      <c r="K165" s="60"/>
      <c r="L165" s="60"/>
      <c r="Q165" s="60"/>
    </row>
    <row r="166" spans="1:19" ht="12.75" customHeight="1" x14ac:dyDescent="0.3">
      <c r="G166" s="60"/>
      <c r="H166" s="60"/>
      <c r="I166" s="60"/>
      <c r="J166" s="60"/>
      <c r="K166" s="60"/>
      <c r="L166" s="60"/>
      <c r="Q166" s="60"/>
    </row>
    <row r="167" spans="1:19" ht="12.75" customHeight="1" x14ac:dyDescent="0.3">
      <c r="G167" s="60"/>
      <c r="H167" s="60"/>
      <c r="I167" s="60"/>
      <c r="J167" s="60"/>
      <c r="K167" s="60"/>
      <c r="L167" s="60"/>
      <c r="Q167" s="60"/>
    </row>
    <row r="168" spans="1:19" ht="12.75" customHeight="1" x14ac:dyDescent="0.3">
      <c r="G168" s="60"/>
      <c r="H168" s="60"/>
      <c r="I168" s="60"/>
      <c r="J168" s="60"/>
      <c r="K168" s="60"/>
      <c r="L168" s="60"/>
      <c r="Q168" s="60"/>
    </row>
    <row r="169" spans="1:19" ht="12.75" customHeight="1" x14ac:dyDescent="0.3">
      <c r="G169" s="60"/>
      <c r="H169" s="60"/>
      <c r="I169" s="60"/>
      <c r="J169" s="60"/>
      <c r="K169" s="60"/>
      <c r="L169" s="60"/>
      <c r="Q169" s="60"/>
    </row>
    <row r="170" spans="1:19" ht="12.75" customHeight="1" x14ac:dyDescent="0.3">
      <c r="G170" s="60"/>
      <c r="H170" s="60"/>
      <c r="I170" s="60"/>
      <c r="J170" s="60"/>
      <c r="K170" s="60"/>
      <c r="L170" s="60"/>
      <c r="Q170" s="60"/>
    </row>
    <row r="171" spans="1:19" ht="12.75" customHeight="1" x14ac:dyDescent="0.3">
      <c r="G171" s="60"/>
      <c r="H171" s="60"/>
      <c r="I171" s="60"/>
      <c r="J171" s="60"/>
      <c r="K171" s="60"/>
      <c r="L171" s="60"/>
      <c r="Q171" s="60"/>
    </row>
    <row r="172" spans="1:19" ht="12.75" customHeight="1" x14ac:dyDescent="0.3">
      <c r="G172" s="60"/>
      <c r="H172" s="60"/>
      <c r="I172" s="60"/>
      <c r="J172" s="60"/>
      <c r="K172" s="60"/>
      <c r="L172" s="60"/>
      <c r="Q172" s="60"/>
    </row>
    <row r="173" spans="1:19" ht="12.75" customHeight="1" x14ac:dyDescent="0.3">
      <c r="G173" s="60"/>
      <c r="H173" s="60"/>
      <c r="I173" s="60"/>
      <c r="J173" s="60"/>
      <c r="K173" s="60"/>
      <c r="L173" s="60"/>
      <c r="Q173" s="60"/>
    </row>
    <row r="174" spans="1:19" ht="12.75" customHeight="1" x14ac:dyDescent="0.3">
      <c r="G174" s="60"/>
      <c r="H174" s="60"/>
      <c r="I174" s="60"/>
      <c r="J174" s="60"/>
      <c r="K174" s="60"/>
      <c r="L174" s="60"/>
      <c r="Q174" s="60"/>
    </row>
    <row r="175" spans="1:19" ht="12.75" customHeight="1" x14ac:dyDescent="0.3">
      <c r="G175" s="60"/>
      <c r="H175" s="60"/>
      <c r="I175" s="60"/>
      <c r="J175" s="60"/>
      <c r="K175" s="60"/>
      <c r="L175" s="60"/>
      <c r="Q175" s="60"/>
    </row>
    <row r="176" spans="1:19" ht="12.75" customHeight="1" x14ac:dyDescent="0.3">
      <c r="G176" s="60"/>
      <c r="H176" s="60"/>
      <c r="I176" s="60"/>
      <c r="J176" s="60"/>
      <c r="K176" s="60"/>
      <c r="L176" s="60"/>
      <c r="Q176" s="60"/>
    </row>
    <row r="177" spans="7:17" ht="12.75" customHeight="1" x14ac:dyDescent="0.3">
      <c r="G177" s="60"/>
      <c r="H177" s="60"/>
      <c r="I177" s="60"/>
      <c r="J177" s="60"/>
      <c r="K177" s="60"/>
      <c r="L177" s="60"/>
      <c r="Q177" s="60"/>
    </row>
    <row r="178" spans="7:17" ht="12.75" customHeight="1" x14ac:dyDescent="0.3">
      <c r="G178" s="60"/>
      <c r="H178" s="60"/>
      <c r="I178" s="60"/>
      <c r="J178" s="60"/>
      <c r="K178" s="60"/>
      <c r="L178" s="60"/>
      <c r="Q178" s="60"/>
    </row>
    <row r="179" spans="7:17" ht="12.75" customHeight="1" x14ac:dyDescent="0.3">
      <c r="G179" s="60"/>
      <c r="H179" s="60"/>
      <c r="I179" s="60"/>
      <c r="J179" s="60"/>
      <c r="K179" s="60"/>
      <c r="L179" s="60"/>
      <c r="Q179" s="60"/>
    </row>
    <row r="180" spans="7:17" ht="12.75" customHeight="1" x14ac:dyDescent="0.3">
      <c r="G180" s="60"/>
      <c r="H180" s="60"/>
      <c r="I180" s="60"/>
      <c r="J180" s="60"/>
      <c r="K180" s="60"/>
      <c r="L180" s="60"/>
      <c r="Q180" s="60"/>
    </row>
    <row r="181" spans="7:17" ht="12.75" customHeight="1" x14ac:dyDescent="0.3">
      <c r="G181" s="60"/>
      <c r="H181" s="60"/>
      <c r="I181" s="60"/>
      <c r="J181" s="60"/>
      <c r="K181" s="60"/>
      <c r="L181" s="60"/>
      <c r="Q181" s="60"/>
    </row>
    <row r="182" spans="7:17" ht="12.75" customHeight="1" x14ac:dyDescent="0.3">
      <c r="G182" s="60"/>
      <c r="H182" s="60"/>
      <c r="I182" s="60"/>
      <c r="J182" s="60"/>
      <c r="K182" s="60"/>
      <c r="L182" s="60"/>
      <c r="Q182" s="60"/>
    </row>
    <row r="183" spans="7:17" ht="12.75" customHeight="1" x14ac:dyDescent="0.3">
      <c r="G183" s="60"/>
      <c r="H183" s="60"/>
      <c r="I183" s="60"/>
      <c r="J183" s="60"/>
      <c r="K183" s="60"/>
      <c r="L183" s="60"/>
      <c r="Q183" s="60"/>
    </row>
    <row r="184" spans="7:17" ht="12.75" customHeight="1" x14ac:dyDescent="0.3">
      <c r="G184" s="60"/>
      <c r="H184" s="60"/>
      <c r="I184" s="60"/>
      <c r="J184" s="60"/>
      <c r="K184" s="60"/>
      <c r="L184" s="60"/>
      <c r="Q184" s="60"/>
    </row>
    <row r="185" spans="7:17" ht="12.75" customHeight="1" x14ac:dyDescent="0.3">
      <c r="G185" s="60"/>
      <c r="H185" s="60"/>
      <c r="I185" s="60"/>
      <c r="J185" s="60"/>
      <c r="K185" s="60"/>
      <c r="L185" s="60"/>
      <c r="Q185" s="60"/>
    </row>
    <row r="186" spans="7:17" ht="12.75" customHeight="1" x14ac:dyDescent="0.3">
      <c r="G186" s="60"/>
      <c r="H186" s="60"/>
      <c r="I186" s="60"/>
      <c r="J186" s="60"/>
      <c r="K186" s="60"/>
      <c r="L186" s="60"/>
      <c r="Q186" s="60"/>
    </row>
    <row r="187" spans="7:17" ht="12.75" customHeight="1" x14ac:dyDescent="0.3">
      <c r="G187" s="60"/>
      <c r="H187" s="60"/>
      <c r="I187" s="60"/>
      <c r="J187" s="60"/>
      <c r="K187" s="60"/>
      <c r="L187" s="60"/>
      <c r="Q187" s="60"/>
    </row>
    <row r="188" spans="7:17" ht="12.75" customHeight="1" x14ac:dyDescent="0.3">
      <c r="G188" s="60"/>
      <c r="H188" s="60"/>
      <c r="I188" s="60"/>
      <c r="J188" s="60"/>
      <c r="K188" s="60"/>
      <c r="L188" s="60"/>
      <c r="Q188" s="60"/>
    </row>
  </sheetData>
  <mergeCells count="3">
    <mergeCell ref="B38:C38"/>
    <mergeCell ref="B39:C39"/>
    <mergeCell ref="B40:C4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/>
  </sheetViews>
  <sheetFormatPr defaultColWidth="7.6640625" defaultRowHeight="14.4" x14ac:dyDescent="0.3"/>
  <cols>
    <col min="1" max="1" width="19.109375" customWidth="1"/>
    <col min="2" max="2" width="9.33203125" customWidth="1"/>
    <col min="3" max="3" width="10.109375" customWidth="1"/>
    <col min="5" max="5" width="11.44140625" customWidth="1"/>
    <col min="6" max="6" width="11.21875" customWidth="1"/>
    <col min="7" max="7" width="11.88671875" customWidth="1"/>
    <col min="9" max="9" width="36.44140625" style="3" customWidth="1"/>
    <col min="10" max="11" width="12.5546875" bestFit="1" customWidth="1"/>
  </cols>
  <sheetData>
    <row r="1" spans="1:11" ht="17.399999999999999" x14ac:dyDescent="0.3">
      <c r="A1" s="1" t="s">
        <v>0</v>
      </c>
      <c r="B1" s="1"/>
      <c r="C1" s="2"/>
      <c r="D1" s="2"/>
      <c r="E1" s="2"/>
    </row>
    <row r="2" spans="1:11" ht="17.399999999999999" x14ac:dyDescent="0.3">
      <c r="A2" s="1" t="s">
        <v>1</v>
      </c>
      <c r="B2" s="1"/>
      <c r="C2" s="2"/>
      <c r="D2" s="2"/>
      <c r="E2" s="2"/>
    </row>
    <row r="3" spans="1:11" ht="15.6" x14ac:dyDescent="0.3">
      <c r="A3" s="4"/>
      <c r="B3" s="5"/>
      <c r="C3" s="5"/>
      <c r="D3" s="4"/>
      <c r="E3" s="2"/>
    </row>
    <row r="4" spans="1:11" ht="15.6" x14ac:dyDescent="0.3">
      <c r="A4" s="6" t="s">
        <v>17</v>
      </c>
      <c r="B4" s="6"/>
      <c r="C4" s="5"/>
      <c r="D4" s="5"/>
      <c r="E4" s="2"/>
    </row>
    <row r="5" spans="1:11" ht="15.6" x14ac:dyDescent="0.3">
      <c r="A5" s="5"/>
      <c r="B5" s="5"/>
      <c r="C5" s="5"/>
      <c r="D5" s="5"/>
      <c r="E5" s="2"/>
    </row>
    <row r="6" spans="1:11" ht="18" x14ac:dyDescent="0.35">
      <c r="A6" s="7" t="s">
        <v>2</v>
      </c>
      <c r="B6" s="5"/>
      <c r="C6" s="5"/>
      <c r="D6" s="5"/>
      <c r="E6" s="2"/>
    </row>
    <row r="7" spans="1:11" ht="15.6" x14ac:dyDescent="0.3">
      <c r="A7" s="8"/>
      <c r="B7" s="8"/>
      <c r="C7" s="8"/>
      <c r="D7" s="8"/>
    </row>
    <row r="8" spans="1:11" ht="15.6" x14ac:dyDescent="0.3">
      <c r="A8" s="8"/>
      <c r="B8" s="8"/>
      <c r="C8" s="8"/>
      <c r="D8" s="8"/>
      <c r="I8" s="9" t="s">
        <v>24</v>
      </c>
      <c r="J8" s="10"/>
      <c r="K8" s="10"/>
    </row>
    <row r="9" spans="1:11" ht="15.6" x14ac:dyDescent="0.3">
      <c r="A9" s="8" t="s">
        <v>3</v>
      </c>
      <c r="B9" s="8"/>
      <c r="C9" s="8"/>
      <c r="E9" s="11">
        <v>10677.44</v>
      </c>
      <c r="F9" s="3"/>
      <c r="G9" s="12"/>
      <c r="I9" s="13" t="s">
        <v>18</v>
      </c>
      <c r="J9" s="10"/>
      <c r="K9" s="10"/>
    </row>
    <row r="10" spans="1:11" ht="15.6" x14ac:dyDescent="0.3">
      <c r="A10" s="8" t="s">
        <v>4</v>
      </c>
      <c r="B10" s="8"/>
      <c r="C10" s="8"/>
      <c r="E10" s="14">
        <v>1811.35</v>
      </c>
      <c r="F10" s="3"/>
      <c r="G10" s="15"/>
      <c r="I10" s="13" t="s">
        <v>19</v>
      </c>
      <c r="J10" s="10"/>
      <c r="K10" s="10"/>
    </row>
    <row r="11" spans="1:11" ht="15.6" x14ac:dyDescent="0.3">
      <c r="A11" s="8" t="s">
        <v>5</v>
      </c>
      <c r="B11" s="8"/>
      <c r="C11" s="8"/>
      <c r="E11" s="16">
        <v>1980.1</v>
      </c>
      <c r="F11" s="3"/>
      <c r="G11" s="17"/>
      <c r="I11" s="13" t="s">
        <v>20</v>
      </c>
      <c r="J11" s="10"/>
      <c r="K11" s="10"/>
    </row>
    <row r="12" spans="1:11" ht="15.6" x14ac:dyDescent="0.3">
      <c r="A12" s="8" t="s">
        <v>6</v>
      </c>
      <c r="B12" s="8"/>
      <c r="C12" s="8"/>
      <c r="E12" s="14">
        <v>0</v>
      </c>
      <c r="F12" s="3"/>
      <c r="G12" s="18"/>
      <c r="I12" s="13"/>
      <c r="J12" s="10"/>
      <c r="K12" s="10"/>
    </row>
    <row r="13" spans="1:11" ht="15.6" x14ac:dyDescent="0.3">
      <c r="A13" s="8" t="s">
        <v>7</v>
      </c>
      <c r="B13" s="8"/>
      <c r="C13" s="8"/>
      <c r="E13" s="14">
        <v>0</v>
      </c>
      <c r="F13" s="19"/>
      <c r="I13" s="20"/>
      <c r="J13" s="10"/>
      <c r="K13" s="10"/>
    </row>
    <row r="14" spans="1:11" ht="16.2" thickBot="1" x14ac:dyDescent="0.35">
      <c r="A14" s="21" t="s">
        <v>8</v>
      </c>
      <c r="B14" s="8"/>
      <c r="C14" s="8"/>
      <c r="E14" s="22">
        <f>SUM(E9+E10+E12)-E11-E13</f>
        <v>10508.69</v>
      </c>
      <c r="F14" s="23"/>
      <c r="G14" s="12"/>
      <c r="J14" s="10"/>
      <c r="K14" s="10"/>
    </row>
    <row r="15" spans="1:11" ht="16.2" thickTop="1" x14ac:dyDescent="0.3">
      <c r="A15" s="8"/>
      <c r="B15" s="8"/>
      <c r="C15" s="8"/>
      <c r="E15" s="14"/>
      <c r="G15" s="12"/>
      <c r="I15" s="24" t="s">
        <v>23</v>
      </c>
      <c r="J15" s="10"/>
      <c r="K15" s="10"/>
    </row>
    <row r="16" spans="1:11" ht="15.6" x14ac:dyDescent="0.3">
      <c r="A16" s="8" t="s">
        <v>9</v>
      </c>
      <c r="B16" s="8"/>
      <c r="C16" s="8"/>
      <c r="E16" s="11">
        <v>2322.5500000000002</v>
      </c>
      <c r="F16" s="3"/>
      <c r="I16" s="25" t="s">
        <v>21</v>
      </c>
      <c r="J16" s="26"/>
      <c r="K16" s="27"/>
    </row>
    <row r="17" spans="1:13" ht="15.6" x14ac:dyDescent="0.3">
      <c r="A17" s="8" t="s">
        <v>10</v>
      </c>
      <c r="B17" s="8"/>
      <c r="C17" s="8"/>
      <c r="E17" s="14">
        <v>0</v>
      </c>
      <c r="F17" s="3"/>
      <c r="I17" s="28" t="s">
        <v>22</v>
      </c>
      <c r="J17" s="27"/>
      <c r="K17" s="27"/>
    </row>
    <row r="18" spans="1:13" ht="15.6" x14ac:dyDescent="0.3">
      <c r="A18" s="8" t="s">
        <v>11</v>
      </c>
      <c r="B18" s="8"/>
      <c r="C18" s="8"/>
      <c r="E18" s="14">
        <v>0</v>
      </c>
      <c r="F18" s="3"/>
      <c r="I18" s="20"/>
      <c r="J18" s="27"/>
      <c r="K18" s="27"/>
    </row>
    <row r="19" spans="1:13" ht="15.6" x14ac:dyDescent="0.3">
      <c r="A19" s="8" t="s">
        <v>12</v>
      </c>
      <c r="B19" s="8"/>
      <c r="C19" s="8"/>
      <c r="E19" s="14">
        <v>0.02</v>
      </c>
      <c r="F19" s="19"/>
      <c r="G19" s="3"/>
      <c r="I19" s="29"/>
      <c r="J19" s="30"/>
      <c r="K19" s="30"/>
    </row>
    <row r="20" spans="1:13" ht="16.2" thickBot="1" x14ac:dyDescent="0.35">
      <c r="A20" s="21" t="s">
        <v>13</v>
      </c>
      <c r="B20" s="8"/>
      <c r="C20" s="8"/>
      <c r="E20" s="22">
        <f>SUM(E16+E18+E19)-E17</f>
        <v>2322.5700000000002</v>
      </c>
      <c r="F20" s="23"/>
      <c r="I20" s="29"/>
      <c r="J20" s="30"/>
      <c r="K20" s="30"/>
    </row>
    <row r="21" spans="1:13" ht="16.2" thickTop="1" x14ac:dyDescent="0.3">
      <c r="A21" s="21"/>
      <c r="B21" s="8"/>
      <c r="C21" s="8"/>
      <c r="E21" s="23"/>
      <c r="F21" s="3"/>
      <c r="I21" s="29"/>
      <c r="J21" s="30"/>
      <c r="K21" s="30"/>
    </row>
    <row r="22" spans="1:13" ht="15.6" x14ac:dyDescent="0.3">
      <c r="A22" s="8" t="s">
        <v>14</v>
      </c>
      <c r="B22" s="8"/>
      <c r="C22" s="8"/>
      <c r="E22" s="23">
        <v>0</v>
      </c>
      <c r="F22" s="3"/>
      <c r="I22" s="29"/>
      <c r="J22" s="30"/>
      <c r="K22" s="30"/>
      <c r="M22" s="15"/>
    </row>
    <row r="23" spans="1:13" ht="15.6" x14ac:dyDescent="0.3">
      <c r="A23" s="8" t="s">
        <v>4</v>
      </c>
      <c r="B23" s="8"/>
      <c r="C23" s="8"/>
      <c r="E23" s="31">
        <v>101</v>
      </c>
      <c r="F23" s="3"/>
      <c r="I23" s="29"/>
      <c r="J23" s="30"/>
      <c r="K23" s="30"/>
    </row>
    <row r="24" spans="1:13" ht="16.2" thickBot="1" x14ac:dyDescent="0.35">
      <c r="A24" s="21" t="s">
        <v>15</v>
      </c>
      <c r="E24" s="32">
        <v>101</v>
      </c>
      <c r="F24" s="3"/>
      <c r="I24" s="29"/>
      <c r="J24" s="30"/>
      <c r="K24" s="30"/>
    </row>
    <row r="25" spans="1:13" ht="16.2" thickTop="1" x14ac:dyDescent="0.3">
      <c r="A25" s="8"/>
      <c r="E25" s="33"/>
      <c r="I25" s="29"/>
      <c r="J25" s="30"/>
      <c r="K25" s="30"/>
    </row>
    <row r="26" spans="1:13" ht="16.2" thickBot="1" x14ac:dyDescent="0.35">
      <c r="A26" s="21" t="s">
        <v>16</v>
      </c>
      <c r="B26" s="8"/>
      <c r="C26" s="8"/>
      <c r="E26" s="22">
        <f>+E20+E14+E24</f>
        <v>12932.26</v>
      </c>
      <c r="F26" s="3"/>
      <c r="G26" s="12"/>
      <c r="I26" s="29"/>
      <c r="J26" s="30"/>
      <c r="K26" s="30"/>
    </row>
    <row r="27" spans="1:13" ht="15" thickTop="1" x14ac:dyDescent="0.3">
      <c r="I27" s="29"/>
      <c r="J27" s="30"/>
      <c r="K27" s="30"/>
    </row>
    <row r="28" spans="1:13" x14ac:dyDescent="0.3">
      <c r="I28" s="29"/>
      <c r="J28" s="30"/>
      <c r="K28" s="30"/>
    </row>
    <row r="30" spans="1:13" ht="15.6" x14ac:dyDescent="0.3">
      <c r="A30" s="34"/>
      <c r="B30" s="8"/>
      <c r="C30" s="8"/>
      <c r="E30" s="14"/>
      <c r="G30" s="12"/>
    </row>
    <row r="31" spans="1:13" ht="15.6" x14ac:dyDescent="0.3">
      <c r="A31" s="8"/>
      <c r="B31" s="8"/>
      <c r="C31" s="8"/>
      <c r="E31" s="14"/>
      <c r="G31" s="12"/>
    </row>
    <row r="32" spans="1:13" ht="15.6" x14ac:dyDescent="0.3">
      <c r="A32" s="8"/>
      <c r="B32" s="8"/>
      <c r="C32" s="8"/>
      <c r="E32" s="14"/>
    </row>
    <row r="33" spans="1:8" ht="15.6" x14ac:dyDescent="0.3">
      <c r="A33" s="8"/>
      <c r="B33" s="8"/>
      <c r="C33" s="8"/>
      <c r="E33" s="14"/>
    </row>
    <row r="34" spans="1:8" ht="15.6" x14ac:dyDescent="0.3">
      <c r="A34" s="8"/>
      <c r="B34" s="8"/>
      <c r="C34" s="8"/>
      <c r="E34" s="14"/>
      <c r="G34" s="12"/>
      <c r="H34" s="12"/>
    </row>
    <row r="35" spans="1:8" x14ac:dyDescent="0.3">
      <c r="E35" s="12"/>
      <c r="F35" s="12"/>
    </row>
    <row r="36" spans="1:8" x14ac:dyDescent="0.3">
      <c r="E36" s="12"/>
    </row>
    <row r="37" spans="1:8" x14ac:dyDescent="0.3">
      <c r="E37" s="12"/>
    </row>
    <row r="38" spans="1:8" x14ac:dyDescent="0.3">
      <c r="E38" s="12"/>
    </row>
    <row r="39" spans="1:8" x14ac:dyDescent="0.3">
      <c r="E39" s="12"/>
    </row>
    <row r="49" spans="3:3" x14ac:dyDescent="0.3">
      <c r="C49" s="35"/>
    </row>
    <row r="50" spans="3:3" x14ac:dyDescent="0.3">
      <c r="C50" s="35"/>
    </row>
    <row r="51" spans="3:3" x14ac:dyDescent="0.3">
      <c r="C51" s="35"/>
    </row>
  </sheetData>
  <pageMargins left="0.7" right="0.7" top="0.75" bottom="0.75" header="0.3" footer="0.3"/>
  <pageSetup scale="7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88"/>
  <sheetViews>
    <sheetView workbookViewId="0">
      <selection sqref="A1:Q73"/>
    </sheetView>
  </sheetViews>
  <sheetFormatPr defaultColWidth="9.109375" defaultRowHeight="14.4" x14ac:dyDescent="0.3"/>
  <cols>
    <col min="1" max="1" width="3.33203125" style="39" customWidth="1"/>
    <col min="2" max="2" width="2.6640625" style="39" customWidth="1"/>
    <col min="3" max="3" width="39.88671875" style="39" customWidth="1"/>
    <col min="4" max="4" width="10.6640625" style="39" customWidth="1"/>
    <col min="5" max="5" width="9.88671875" style="39" hidden="1" customWidth="1"/>
    <col min="6" max="6" width="9.88671875" style="39" customWidth="1"/>
    <col min="7" max="7" width="0.109375" style="39" customWidth="1"/>
    <col min="8" max="10" width="9.88671875" style="39" hidden="1" customWidth="1"/>
    <col min="11" max="11" width="9.88671875" style="39" customWidth="1"/>
    <col min="12" max="12" width="0.109375" style="39" customWidth="1"/>
    <col min="13" max="13" width="9.88671875" style="39" hidden="1" customWidth="1"/>
    <col min="14" max="14" width="11.44140625" style="39" hidden="1" customWidth="1"/>
    <col min="15" max="16" width="9.88671875" style="39" hidden="1" customWidth="1"/>
    <col min="17" max="17" width="11.33203125" style="39" customWidth="1"/>
    <col min="18" max="19" width="12.44140625" style="39" customWidth="1"/>
    <col min="20" max="21" width="12.6640625" customWidth="1"/>
    <col min="22" max="22" width="9.33203125" customWidth="1"/>
    <col min="23" max="34" width="10.88671875" customWidth="1"/>
    <col min="35" max="256" width="11.44140625" style="39" customWidth="1"/>
    <col min="257" max="16384" width="9.109375" style="39"/>
  </cols>
  <sheetData>
    <row r="1" spans="1:19" ht="23.25" customHeight="1" x14ac:dyDescent="0.3">
      <c r="A1" s="36" t="s">
        <v>25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S1" s="40"/>
    </row>
    <row r="2" spans="1:19" ht="12.75" customHeight="1" x14ac:dyDescent="0.3">
      <c r="B2" s="41"/>
    </row>
    <row r="3" spans="1:19" ht="12.75" customHeight="1" x14ac:dyDescent="0.3">
      <c r="A3" s="42"/>
      <c r="B3" s="42"/>
      <c r="C3" s="42"/>
      <c r="D3" s="43" t="s">
        <v>26</v>
      </c>
      <c r="E3" s="44" t="s">
        <v>26</v>
      </c>
      <c r="F3" s="44" t="s">
        <v>27</v>
      </c>
      <c r="G3" s="45" t="s">
        <v>28</v>
      </c>
      <c r="H3" s="45" t="s">
        <v>29</v>
      </c>
      <c r="I3" s="45" t="s">
        <v>30</v>
      </c>
      <c r="J3" s="45" t="s">
        <v>31</v>
      </c>
      <c r="K3" s="45" t="s">
        <v>32</v>
      </c>
      <c r="L3" s="45" t="s">
        <v>33</v>
      </c>
      <c r="M3" s="45" t="s">
        <v>34</v>
      </c>
      <c r="N3" s="45" t="s">
        <v>35</v>
      </c>
      <c r="O3" s="45" t="s">
        <v>36</v>
      </c>
      <c r="P3" s="45" t="s">
        <v>37</v>
      </c>
      <c r="Q3" s="45" t="s">
        <v>38</v>
      </c>
    </row>
    <row r="4" spans="1:19" ht="12.75" customHeight="1" x14ac:dyDescent="0.3">
      <c r="A4" s="42"/>
      <c r="B4" s="46"/>
      <c r="C4" s="46"/>
      <c r="D4" s="43" t="s">
        <v>38</v>
      </c>
      <c r="E4" s="47" t="s">
        <v>39</v>
      </c>
      <c r="F4" s="47" t="s">
        <v>39</v>
      </c>
      <c r="G4" s="48"/>
      <c r="H4" s="48"/>
      <c r="I4" s="48"/>
      <c r="J4" s="49"/>
      <c r="K4" s="48"/>
      <c r="L4" s="48"/>
      <c r="M4" s="48"/>
      <c r="N4" s="48"/>
      <c r="O4" s="48"/>
      <c r="P4" s="48"/>
      <c r="Q4" s="48" t="s">
        <v>40</v>
      </c>
    </row>
    <row r="5" spans="1:19" ht="12.75" customHeight="1" x14ac:dyDescent="0.3">
      <c r="A5" s="46"/>
      <c r="B5" s="50" t="s">
        <v>41</v>
      </c>
      <c r="C5" s="42"/>
      <c r="D5" s="5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2"/>
    </row>
    <row r="6" spans="1:19" ht="12.75" customHeight="1" x14ac:dyDescent="0.3">
      <c r="A6" s="50"/>
      <c r="B6" s="42" t="s">
        <v>42</v>
      </c>
      <c r="C6" s="42"/>
      <c r="D6" s="51"/>
      <c r="E6" s="53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3">
        <f>10294.01+2322.53</f>
        <v>12616.54</v>
      </c>
    </row>
    <row r="7" spans="1:19" ht="12.75" customHeight="1" x14ac:dyDescent="0.3">
      <c r="A7" s="50"/>
      <c r="B7" s="42" t="s">
        <v>43</v>
      </c>
      <c r="C7" s="42"/>
      <c r="D7" s="51"/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3">
        <v>101</v>
      </c>
    </row>
    <row r="8" spans="1:19" ht="12.75" customHeight="1" x14ac:dyDescent="0.3">
      <c r="A8" s="50"/>
      <c r="B8" s="42" t="s">
        <v>44</v>
      </c>
      <c r="C8" s="42"/>
      <c r="D8" s="51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3">
        <v>180</v>
      </c>
    </row>
    <row r="9" spans="1:19" ht="12.75" customHeight="1" x14ac:dyDescent="0.3">
      <c r="A9" s="5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9" ht="12.75" customHeight="1" x14ac:dyDescent="0.3">
      <c r="A10" s="55" t="s">
        <v>45</v>
      </c>
      <c r="B10" s="42"/>
      <c r="C10" s="42"/>
      <c r="D10" s="51"/>
      <c r="E10" s="53"/>
      <c r="F10" s="5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1"/>
    </row>
    <row r="11" spans="1:19" ht="12.75" customHeight="1" x14ac:dyDescent="0.3">
      <c r="A11" s="46" t="s">
        <v>46</v>
      </c>
      <c r="B11" s="50" t="s">
        <v>47</v>
      </c>
      <c r="C11" s="50"/>
      <c r="D11" s="56"/>
      <c r="E11" s="53"/>
      <c r="F11" s="5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51"/>
    </row>
    <row r="12" spans="1:19" ht="12.75" customHeight="1" x14ac:dyDescent="0.3">
      <c r="A12" s="46"/>
      <c r="B12" s="46" t="s">
        <v>48</v>
      </c>
      <c r="C12" s="50"/>
      <c r="D12" s="51">
        <v>0</v>
      </c>
      <c r="E12" s="53">
        <v>0</v>
      </c>
      <c r="F12" s="53">
        <v>6000</v>
      </c>
      <c r="G12" s="54">
        <v>0</v>
      </c>
      <c r="H12" s="54">
        <v>0</v>
      </c>
      <c r="I12" s="54">
        <v>1577</v>
      </c>
      <c r="J12" s="54">
        <v>130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1">
        <f>SUM(G12:P12)</f>
        <v>1707</v>
      </c>
    </row>
    <row r="13" spans="1:19" ht="12.75" customHeight="1" x14ac:dyDescent="0.3">
      <c r="A13" s="46"/>
      <c r="B13" s="50"/>
      <c r="C13" s="50"/>
      <c r="D13" s="56"/>
      <c r="E13" s="53"/>
      <c r="F13" s="5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1"/>
    </row>
    <row r="14" spans="1:19" ht="12.75" customHeight="1" x14ac:dyDescent="0.3">
      <c r="A14" s="42"/>
      <c r="B14" s="42" t="s">
        <v>49</v>
      </c>
      <c r="C14" s="42"/>
      <c r="D14" s="51">
        <v>6938.9</v>
      </c>
      <c r="E14" s="53">
        <v>0</v>
      </c>
      <c r="F14" s="53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f>SUM(G14:P14)</f>
        <v>0</v>
      </c>
      <c r="R14" s="57"/>
    </row>
    <row r="15" spans="1:19" ht="12.75" customHeight="1" x14ac:dyDescent="0.3">
      <c r="A15" s="42"/>
      <c r="B15" s="42" t="s">
        <v>50</v>
      </c>
      <c r="C15" s="42"/>
      <c r="D15" s="58">
        <v>-494.08</v>
      </c>
      <c r="E15" s="59">
        <v>0</v>
      </c>
      <c r="F15" s="59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f t="shared" ref="Q15:Q71" si="0">SUM(G15:P15)</f>
        <v>0</v>
      </c>
      <c r="R15" s="57"/>
    </row>
    <row r="16" spans="1:19" ht="12.75" customHeight="1" x14ac:dyDescent="0.3">
      <c r="A16" s="42"/>
      <c r="B16" s="46" t="s">
        <v>51</v>
      </c>
      <c r="C16" s="46"/>
      <c r="D16" s="51">
        <f>D14+D15</f>
        <v>6444.82</v>
      </c>
      <c r="E16" s="53">
        <v>6000</v>
      </c>
      <c r="F16" s="53">
        <f>F14-F15</f>
        <v>0</v>
      </c>
      <c r="G16" s="51">
        <f t="shared" ref="G16:P16" si="1">+G14+G15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 t="shared" si="1"/>
        <v>0</v>
      </c>
      <c r="O16" s="51">
        <f t="shared" si="1"/>
        <v>0</v>
      </c>
      <c r="P16" s="51">
        <f t="shared" si="1"/>
        <v>0</v>
      </c>
      <c r="Q16" s="51">
        <f t="shared" si="0"/>
        <v>0</v>
      </c>
      <c r="R16" s="57"/>
    </row>
    <row r="17" spans="1:19" ht="12.75" customHeight="1" x14ac:dyDescent="0.3">
      <c r="A17" s="42"/>
      <c r="B17" s="42"/>
      <c r="C17" s="42"/>
      <c r="D17" s="51"/>
      <c r="E17" s="53"/>
      <c r="F17" s="53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7"/>
    </row>
    <row r="18" spans="1:19" ht="12.75" customHeight="1" x14ac:dyDescent="0.3">
      <c r="A18" s="42"/>
      <c r="B18" s="42" t="s">
        <v>52</v>
      </c>
      <c r="C18" s="42"/>
      <c r="D18" s="51">
        <v>3344.49</v>
      </c>
      <c r="E18" s="53">
        <v>0</v>
      </c>
      <c r="F18" s="53">
        <v>1000</v>
      </c>
      <c r="G18" s="51">
        <v>0</v>
      </c>
      <c r="H18" s="51">
        <v>0</v>
      </c>
      <c r="I18" s="51">
        <v>0</v>
      </c>
      <c r="J18" s="51">
        <v>63.72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f t="shared" si="0"/>
        <v>63.72</v>
      </c>
      <c r="R18" s="57"/>
      <c r="S18" s="60"/>
    </row>
    <row r="19" spans="1:19" ht="12.75" customHeight="1" x14ac:dyDescent="0.3">
      <c r="A19" s="42"/>
      <c r="B19" s="42" t="s">
        <v>53</v>
      </c>
      <c r="C19" s="42"/>
      <c r="D19" s="58">
        <v>-2374.31</v>
      </c>
      <c r="E19" s="53">
        <v>0</v>
      </c>
      <c r="F19" s="59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f t="shared" si="0"/>
        <v>0</v>
      </c>
      <c r="R19" s="61"/>
      <c r="S19" s="60"/>
    </row>
    <row r="20" spans="1:19" ht="12.75" customHeight="1" x14ac:dyDescent="0.3">
      <c r="A20" s="42"/>
      <c r="B20" s="46" t="s">
        <v>54</v>
      </c>
      <c r="C20" s="42"/>
      <c r="D20" s="51">
        <f>D18+D19</f>
        <v>970.17999999999984</v>
      </c>
      <c r="E20" s="62">
        <v>1000</v>
      </c>
      <c r="F20" s="63">
        <f>F18-F19</f>
        <v>1000</v>
      </c>
      <c r="G20" s="64">
        <f t="shared" ref="G20:P20" si="2">SUM(G18:G19)</f>
        <v>0</v>
      </c>
      <c r="H20" s="64">
        <f t="shared" si="2"/>
        <v>0</v>
      </c>
      <c r="I20" s="64">
        <f t="shared" si="2"/>
        <v>0</v>
      </c>
      <c r="J20" s="64">
        <f t="shared" si="2"/>
        <v>63.72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 t="shared" si="2"/>
        <v>0</v>
      </c>
      <c r="P20" s="64">
        <f t="shared" si="2"/>
        <v>0</v>
      </c>
      <c r="Q20" s="51">
        <f t="shared" si="0"/>
        <v>63.72</v>
      </c>
      <c r="R20" s="61"/>
      <c r="S20" s="60"/>
    </row>
    <row r="21" spans="1:19" ht="12.75" customHeight="1" x14ac:dyDescent="0.3">
      <c r="A21" s="42"/>
      <c r="B21" s="46"/>
      <c r="C21" s="42"/>
      <c r="D21" s="51"/>
      <c r="E21" s="53"/>
      <c r="F21" s="5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51"/>
      <c r="R21" s="61"/>
      <c r="S21" s="60"/>
    </row>
    <row r="22" spans="1:19" ht="12.75" customHeight="1" x14ac:dyDescent="0.3">
      <c r="A22" s="42"/>
      <c r="B22" s="42" t="s">
        <v>55</v>
      </c>
      <c r="C22" s="42"/>
      <c r="D22" s="51">
        <v>8541.2800000000007</v>
      </c>
      <c r="E22" s="53">
        <v>0</v>
      </c>
      <c r="F22" s="53">
        <v>8540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f t="shared" si="0"/>
        <v>0</v>
      </c>
      <c r="R22" s="57"/>
      <c r="S22" s="60"/>
    </row>
    <row r="23" spans="1:19" ht="12.75" customHeight="1" x14ac:dyDescent="0.3">
      <c r="A23" s="42"/>
      <c r="B23" s="42" t="s">
        <v>56</v>
      </c>
      <c r="C23" s="42"/>
      <c r="D23" s="58">
        <v>-3290.42</v>
      </c>
      <c r="E23" s="59">
        <v>0</v>
      </c>
      <c r="F23" s="59">
        <v>-3290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f t="shared" si="0"/>
        <v>0</v>
      </c>
      <c r="R23" s="57"/>
      <c r="S23" s="60"/>
    </row>
    <row r="24" spans="1:19" ht="12.75" customHeight="1" x14ac:dyDescent="0.3">
      <c r="A24" s="42"/>
      <c r="B24" s="46" t="s">
        <v>57</v>
      </c>
      <c r="C24" s="46"/>
      <c r="D24" s="51">
        <f>D22+D23</f>
        <v>5250.8600000000006</v>
      </c>
      <c r="E24" s="53">
        <v>6000</v>
      </c>
      <c r="F24" s="53">
        <f>F22+F23</f>
        <v>5250</v>
      </c>
      <c r="G24" s="51">
        <f t="shared" ref="G24:P24" si="3">G23+G22</f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  <c r="K24" s="51">
        <f t="shared" si="3"/>
        <v>0</v>
      </c>
      <c r="L24" s="51">
        <f t="shared" si="3"/>
        <v>0</v>
      </c>
      <c r="M24" s="51">
        <f t="shared" si="3"/>
        <v>0</v>
      </c>
      <c r="N24" s="51">
        <f t="shared" si="3"/>
        <v>0</v>
      </c>
      <c r="O24" s="51">
        <f t="shared" si="3"/>
        <v>0</v>
      </c>
      <c r="P24" s="51">
        <f t="shared" si="3"/>
        <v>0</v>
      </c>
      <c r="Q24" s="51">
        <f t="shared" si="0"/>
        <v>0</v>
      </c>
      <c r="R24" s="57"/>
      <c r="S24" s="60"/>
    </row>
    <row r="25" spans="1:19" ht="12.75" customHeight="1" x14ac:dyDescent="0.3">
      <c r="A25" s="42"/>
      <c r="B25" s="42"/>
      <c r="C25" s="46"/>
      <c r="D25" s="51"/>
      <c r="E25" s="53"/>
      <c r="F25" s="5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7"/>
      <c r="S25" s="60"/>
    </row>
    <row r="26" spans="1:19" ht="12.75" customHeight="1" x14ac:dyDescent="0.3">
      <c r="A26" s="42"/>
      <c r="B26" s="42" t="s">
        <v>58</v>
      </c>
      <c r="C26" s="46"/>
      <c r="D26" s="51">
        <f>15005.6</f>
        <v>15005.6</v>
      </c>
      <c r="E26" s="53">
        <v>0</v>
      </c>
      <c r="F26" s="53">
        <v>15000</v>
      </c>
      <c r="G26" s="64">
        <v>3395</v>
      </c>
      <c r="H26" s="65">
        <v>1625</v>
      </c>
      <c r="I26" s="64">
        <f>120+3530.15</f>
        <v>3650.15</v>
      </c>
      <c r="J26" s="64">
        <v>1580</v>
      </c>
      <c r="K26" s="64">
        <v>1505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51">
        <f t="shared" si="0"/>
        <v>11755.15</v>
      </c>
      <c r="R26" s="64"/>
      <c r="S26" s="60"/>
    </row>
    <row r="27" spans="1:19" ht="12.75" customHeight="1" x14ac:dyDescent="0.3">
      <c r="A27" s="42"/>
      <c r="B27" s="42" t="s">
        <v>59</v>
      </c>
      <c r="C27" s="46"/>
      <c r="D27" s="58">
        <v>-13389.54</v>
      </c>
      <c r="E27" s="53">
        <v>0</v>
      </c>
      <c r="F27" s="53">
        <v>-13400</v>
      </c>
      <c r="G27" s="64">
        <v>-3523.85</v>
      </c>
      <c r="H27" s="64">
        <v>-1525.3</v>
      </c>
      <c r="I27" s="64">
        <v>-3317.75</v>
      </c>
      <c r="J27" s="64">
        <v>-1390.29</v>
      </c>
      <c r="K27" s="64">
        <v>-1780.1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58">
        <f t="shared" si="0"/>
        <v>-11537.289999999999</v>
      </c>
      <c r="R27" s="64"/>
      <c r="S27" s="60"/>
    </row>
    <row r="28" spans="1:19" ht="12.75" customHeight="1" x14ac:dyDescent="0.3">
      <c r="A28" s="42"/>
      <c r="B28" s="46" t="s">
        <v>60</v>
      </c>
      <c r="C28" s="46"/>
      <c r="D28" s="51">
        <f>D26+D27</f>
        <v>1616.0599999999995</v>
      </c>
      <c r="E28" s="62">
        <v>1000</v>
      </c>
      <c r="F28" s="62">
        <v>1600</v>
      </c>
      <c r="G28" s="66">
        <f t="shared" ref="G28:P28" si="4">G26+G27</f>
        <v>-128.84999999999991</v>
      </c>
      <c r="H28" s="66">
        <f t="shared" si="4"/>
        <v>99.700000000000045</v>
      </c>
      <c r="I28" s="66">
        <f t="shared" si="4"/>
        <v>332.40000000000009</v>
      </c>
      <c r="J28" s="66">
        <f t="shared" si="4"/>
        <v>189.71000000000004</v>
      </c>
      <c r="K28" s="66">
        <f t="shared" si="4"/>
        <v>-275.09999999999991</v>
      </c>
      <c r="L28" s="66">
        <f t="shared" si="4"/>
        <v>0</v>
      </c>
      <c r="M28" s="66">
        <f t="shared" si="4"/>
        <v>0</v>
      </c>
      <c r="N28" s="66">
        <f t="shared" si="4"/>
        <v>0</v>
      </c>
      <c r="O28" s="66">
        <f t="shared" si="4"/>
        <v>0</v>
      </c>
      <c r="P28" s="66">
        <f t="shared" si="4"/>
        <v>0</v>
      </c>
      <c r="Q28" s="51">
        <f t="shared" si="0"/>
        <v>217.86000000000035</v>
      </c>
      <c r="R28" s="64"/>
      <c r="S28" s="60"/>
    </row>
    <row r="29" spans="1:19" ht="12.75" customHeight="1" x14ac:dyDescent="0.3">
      <c r="A29" s="42"/>
      <c r="B29" s="46"/>
      <c r="C29" s="46"/>
      <c r="D29" s="51"/>
      <c r="E29" s="53"/>
      <c r="F29" s="5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51"/>
      <c r="R29" s="64"/>
      <c r="S29" s="60"/>
    </row>
    <row r="30" spans="1:19" ht="12.75" customHeight="1" x14ac:dyDescent="0.3">
      <c r="A30" s="42"/>
      <c r="B30" s="46" t="s">
        <v>61</v>
      </c>
      <c r="C30" s="46"/>
      <c r="D30" s="51">
        <v>0</v>
      </c>
      <c r="E30" s="53">
        <v>0</v>
      </c>
      <c r="F30" s="53">
        <v>250</v>
      </c>
      <c r="G30" s="64">
        <v>0</v>
      </c>
      <c r="H30" s="64">
        <v>0</v>
      </c>
      <c r="I30" s="64">
        <v>48.57</v>
      </c>
      <c r="J30" s="64">
        <v>0</v>
      </c>
      <c r="K30" s="64">
        <v>174.97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51">
        <f>SUM(G30:P30)</f>
        <v>223.54</v>
      </c>
      <c r="R30" s="64"/>
      <c r="S30" s="60"/>
    </row>
    <row r="31" spans="1:19" ht="12.75" customHeight="1" x14ac:dyDescent="0.3">
      <c r="A31" s="42"/>
      <c r="B31" s="46" t="s">
        <v>62</v>
      </c>
      <c r="C31" s="46"/>
      <c r="D31" s="51">
        <v>0</v>
      </c>
      <c r="E31" s="53">
        <v>0</v>
      </c>
      <c r="F31" s="53">
        <v>0</v>
      </c>
      <c r="G31" s="64">
        <v>0</v>
      </c>
      <c r="H31" s="64">
        <v>0</v>
      </c>
      <c r="I31" s="64">
        <v>9.08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51">
        <f>SUM(G31:P31)</f>
        <v>9.08</v>
      </c>
      <c r="R31" s="64"/>
      <c r="S31" s="60"/>
    </row>
    <row r="32" spans="1:19" ht="12.75" customHeight="1" x14ac:dyDescent="0.3">
      <c r="A32" s="42"/>
      <c r="B32" s="46"/>
      <c r="C32" s="46"/>
      <c r="D32" s="51"/>
      <c r="E32" s="53"/>
      <c r="F32" s="5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1"/>
      <c r="R32" s="64"/>
      <c r="S32" s="60"/>
    </row>
    <row r="33" spans="1:19" ht="12.75" customHeight="1" x14ac:dyDescent="0.3">
      <c r="A33" s="46" t="s">
        <v>63</v>
      </c>
      <c r="B33" s="50" t="s">
        <v>64</v>
      </c>
      <c r="D33" s="57"/>
      <c r="E33" s="67"/>
      <c r="F33" s="6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1"/>
      <c r="R33" s="64"/>
      <c r="S33" s="60"/>
    </row>
    <row r="34" spans="1:19" ht="12.75" customHeight="1" x14ac:dyDescent="0.3">
      <c r="A34" s="42"/>
      <c r="B34" s="42" t="s">
        <v>65</v>
      </c>
      <c r="C34" s="42"/>
      <c r="D34" s="51">
        <v>872.66</v>
      </c>
      <c r="E34" s="53">
        <v>0</v>
      </c>
      <c r="F34" s="53">
        <v>1100</v>
      </c>
      <c r="G34" s="64">
        <v>121</v>
      </c>
      <c r="H34" s="51">
        <v>274.57</v>
      </c>
      <c r="I34" s="51">
        <v>0</v>
      </c>
      <c r="J34" s="51">
        <v>0</v>
      </c>
      <c r="K34" s="51">
        <v>131.38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f t="shared" si="0"/>
        <v>526.95000000000005</v>
      </c>
      <c r="R34" s="64"/>
      <c r="S34" s="60"/>
    </row>
    <row r="35" spans="1:19" ht="12.75" customHeight="1" x14ac:dyDescent="0.3">
      <c r="A35" s="42"/>
      <c r="B35" s="42" t="s">
        <v>50</v>
      </c>
      <c r="C35" s="42"/>
      <c r="D35" s="58">
        <v>-531.53</v>
      </c>
      <c r="E35" s="59">
        <v>0</v>
      </c>
      <c r="F35" s="59">
        <v>600</v>
      </c>
      <c r="G35" s="58">
        <v>0</v>
      </c>
      <c r="H35" s="58">
        <v>-87.75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f t="shared" si="0"/>
        <v>-87.75</v>
      </c>
      <c r="R35" s="64"/>
      <c r="S35" s="60"/>
    </row>
    <row r="36" spans="1:19" ht="12.75" customHeight="1" x14ac:dyDescent="0.3">
      <c r="A36" s="42"/>
      <c r="B36" s="46" t="s">
        <v>66</v>
      </c>
      <c r="C36" s="42"/>
      <c r="D36" s="51">
        <f>D34+D35</f>
        <v>341.13</v>
      </c>
      <c r="E36" s="53">
        <v>0</v>
      </c>
      <c r="F36" s="53">
        <f>F34-F35</f>
        <v>500</v>
      </c>
      <c r="G36" s="51">
        <f t="shared" ref="G36:P36" si="5">SUM(G34:G35)</f>
        <v>121</v>
      </c>
      <c r="H36" s="51">
        <f t="shared" si="5"/>
        <v>186.82</v>
      </c>
      <c r="I36" s="51">
        <f t="shared" si="5"/>
        <v>0</v>
      </c>
      <c r="J36" s="51">
        <f t="shared" si="5"/>
        <v>0</v>
      </c>
      <c r="K36" s="51">
        <f t="shared" si="5"/>
        <v>131.38</v>
      </c>
      <c r="L36" s="51">
        <f t="shared" si="5"/>
        <v>0</v>
      </c>
      <c r="M36" s="51">
        <f t="shared" si="5"/>
        <v>0</v>
      </c>
      <c r="N36" s="51">
        <f t="shared" si="5"/>
        <v>0</v>
      </c>
      <c r="O36" s="51">
        <f t="shared" si="5"/>
        <v>0</v>
      </c>
      <c r="P36" s="51">
        <f t="shared" si="5"/>
        <v>0</v>
      </c>
      <c r="Q36" s="51">
        <f t="shared" si="0"/>
        <v>439.2</v>
      </c>
      <c r="R36" s="57"/>
      <c r="S36" s="60"/>
    </row>
    <row r="37" spans="1:19" ht="12.75" customHeight="1" x14ac:dyDescent="0.3">
      <c r="A37" s="42"/>
      <c r="C37" s="68"/>
      <c r="D37" s="61"/>
      <c r="E37" s="67"/>
      <c r="F37" s="6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1"/>
      <c r="R37" s="57"/>
      <c r="S37" s="60"/>
    </row>
    <row r="38" spans="1:19" ht="12.75" customHeight="1" x14ac:dyDescent="0.3">
      <c r="A38" s="42"/>
      <c r="B38" s="97" t="s">
        <v>67</v>
      </c>
      <c r="C38" s="97"/>
      <c r="D38" s="51">
        <v>765.83</v>
      </c>
      <c r="E38" s="53">
        <v>0</v>
      </c>
      <c r="F38" s="53">
        <v>765</v>
      </c>
      <c r="G38" s="51">
        <v>0</v>
      </c>
      <c r="H38" s="51">
        <v>0</v>
      </c>
      <c r="I38" s="51">
        <v>1147.3699999999999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f t="shared" si="0"/>
        <v>1147.3699999999999</v>
      </c>
      <c r="R38" s="57"/>
      <c r="S38" s="60"/>
    </row>
    <row r="39" spans="1:19" ht="12.75" customHeight="1" x14ac:dyDescent="0.3">
      <c r="A39" s="42"/>
      <c r="B39" s="97" t="s">
        <v>68</v>
      </c>
      <c r="C39" s="97"/>
      <c r="D39" s="58">
        <v>0</v>
      </c>
      <c r="E39" s="53">
        <v>0</v>
      </c>
      <c r="F39" s="53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8">
        <f t="shared" si="0"/>
        <v>0</v>
      </c>
      <c r="R39" s="57"/>
      <c r="S39" s="60"/>
    </row>
    <row r="40" spans="1:19" ht="12.75" customHeight="1" x14ac:dyDescent="0.3">
      <c r="B40" s="98" t="s">
        <v>69</v>
      </c>
      <c r="C40" s="98"/>
      <c r="D40" s="51">
        <f>D38+D39</f>
        <v>765.83</v>
      </c>
      <c r="E40" s="62">
        <v>500</v>
      </c>
      <c r="F40" s="62">
        <f>F38-F39</f>
        <v>765</v>
      </c>
      <c r="G40" s="66">
        <f t="shared" ref="G40:P40" si="6">G38+G39</f>
        <v>0</v>
      </c>
      <c r="H40" s="66">
        <f t="shared" si="6"/>
        <v>0</v>
      </c>
      <c r="I40" s="66">
        <f t="shared" si="6"/>
        <v>1147.3699999999999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M40" s="66">
        <f t="shared" si="6"/>
        <v>0</v>
      </c>
      <c r="N40" s="66">
        <f t="shared" si="6"/>
        <v>0</v>
      </c>
      <c r="O40" s="66">
        <f t="shared" si="6"/>
        <v>0</v>
      </c>
      <c r="P40" s="66">
        <f t="shared" si="6"/>
        <v>0</v>
      </c>
      <c r="Q40" s="51">
        <f t="shared" si="0"/>
        <v>1147.3699999999999</v>
      </c>
      <c r="R40" s="57"/>
      <c r="S40" s="60"/>
    </row>
    <row r="41" spans="1:19" ht="12.75" customHeight="1" x14ac:dyDescent="0.3">
      <c r="B41" s="46"/>
      <c r="C41" s="46"/>
      <c r="D41" s="51"/>
      <c r="E41" s="53"/>
      <c r="F41" s="5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51"/>
      <c r="R41" s="57"/>
      <c r="S41" s="60"/>
    </row>
    <row r="42" spans="1:19" ht="12.75" customHeight="1" x14ac:dyDescent="0.3">
      <c r="A42" s="42"/>
      <c r="B42" s="69" t="s">
        <v>70</v>
      </c>
      <c r="C42" s="42"/>
      <c r="D42" s="53">
        <f t="shared" ref="D42:J42" si="7">(D16+D20+D24+D28+D30+D31+D36+D40)</f>
        <v>15388.88</v>
      </c>
      <c r="E42" s="53">
        <f t="shared" si="7"/>
        <v>14500</v>
      </c>
      <c r="F42" s="53">
        <f t="shared" si="7"/>
        <v>9365</v>
      </c>
      <c r="G42" s="53">
        <f t="shared" si="7"/>
        <v>-7.8499999999999091</v>
      </c>
      <c r="H42" s="53">
        <f t="shared" si="7"/>
        <v>286.52000000000004</v>
      </c>
      <c r="I42" s="53">
        <f t="shared" si="7"/>
        <v>1537.42</v>
      </c>
      <c r="J42" s="53">
        <f t="shared" si="7"/>
        <v>253.43000000000004</v>
      </c>
      <c r="K42" s="53">
        <f>(K16+K20+K24+K28+K30+K31+K36+K40)</f>
        <v>31.250000000000085</v>
      </c>
      <c r="L42" s="53">
        <f t="shared" ref="L42:P42" si="8">(L16+L20+L24+L28+L30+L31+L36+L40)</f>
        <v>0</v>
      </c>
      <c r="M42" s="53">
        <f t="shared" si="8"/>
        <v>0</v>
      </c>
      <c r="N42" s="53">
        <f t="shared" si="8"/>
        <v>0</v>
      </c>
      <c r="O42" s="53">
        <f t="shared" si="8"/>
        <v>0</v>
      </c>
      <c r="P42" s="53">
        <f t="shared" si="8"/>
        <v>0</v>
      </c>
      <c r="Q42" s="51">
        <f t="shared" si="0"/>
        <v>2100.77</v>
      </c>
      <c r="R42" s="57"/>
      <c r="S42" s="60"/>
    </row>
    <row r="43" spans="1:19" ht="12.75" customHeight="1" x14ac:dyDescent="0.3">
      <c r="A43" s="42"/>
      <c r="B43" s="69"/>
      <c r="C43" s="69"/>
      <c r="D43" s="70"/>
      <c r="E43" s="53"/>
      <c r="F43" s="53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7"/>
      <c r="S43" s="60"/>
    </row>
    <row r="44" spans="1:19" ht="12.75" customHeight="1" x14ac:dyDescent="0.3">
      <c r="A44" s="42"/>
      <c r="B44" s="69"/>
      <c r="C44" s="69"/>
      <c r="D44" s="70"/>
      <c r="E44" s="53"/>
      <c r="F44" s="53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7"/>
      <c r="S44" s="60"/>
    </row>
    <row r="45" spans="1:19" ht="12.75" customHeight="1" x14ac:dyDescent="0.3">
      <c r="A45" s="55" t="s">
        <v>71</v>
      </c>
      <c r="B45" s="42"/>
      <c r="C45" s="42"/>
      <c r="D45" s="51"/>
      <c r="E45" s="53"/>
      <c r="F45" s="53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1"/>
      <c r="R45" s="57"/>
      <c r="S45" s="60"/>
    </row>
    <row r="46" spans="1:19" ht="12.75" customHeight="1" x14ac:dyDescent="0.3">
      <c r="A46" s="46" t="s">
        <v>46</v>
      </c>
      <c r="B46" s="50" t="s">
        <v>72</v>
      </c>
      <c r="C46" s="42"/>
      <c r="D46" s="51"/>
      <c r="E46" s="71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51"/>
      <c r="R46" s="57"/>
      <c r="S46" s="60"/>
    </row>
    <row r="47" spans="1:19" ht="12.75" customHeight="1" x14ac:dyDescent="0.3">
      <c r="B47" s="42" t="s">
        <v>73</v>
      </c>
      <c r="C47" s="50"/>
      <c r="D47" s="58">
        <v>628.83000000000004</v>
      </c>
      <c r="E47" s="59">
        <v>500</v>
      </c>
      <c r="F47" s="59">
        <v>700</v>
      </c>
      <c r="G47" s="73">
        <v>12</v>
      </c>
      <c r="H47" s="73">
        <v>0</v>
      </c>
      <c r="I47" s="73">
        <v>30.36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58">
        <f t="shared" si="0"/>
        <v>42.36</v>
      </c>
      <c r="R47" s="57"/>
      <c r="S47" s="60"/>
    </row>
    <row r="48" spans="1:19" ht="12.75" customHeight="1" x14ac:dyDescent="0.3">
      <c r="A48" s="42"/>
      <c r="B48" s="46" t="s">
        <v>74</v>
      </c>
      <c r="C48" s="42"/>
      <c r="D48" s="51">
        <v>628.83000000000004</v>
      </c>
      <c r="E48" s="53">
        <v>700</v>
      </c>
      <c r="F48" s="53">
        <v>700</v>
      </c>
      <c r="G48" s="52">
        <f t="shared" ref="G48:P48" si="9">SUM(G47:G47)</f>
        <v>12</v>
      </c>
      <c r="H48" s="52">
        <f t="shared" si="9"/>
        <v>0</v>
      </c>
      <c r="I48" s="52">
        <f t="shared" si="9"/>
        <v>30.36</v>
      </c>
      <c r="J48" s="52">
        <f t="shared" si="9"/>
        <v>0</v>
      </c>
      <c r="K48" s="52">
        <f t="shared" si="9"/>
        <v>0</v>
      </c>
      <c r="L48" s="52">
        <f t="shared" si="9"/>
        <v>0</v>
      </c>
      <c r="M48" s="52">
        <f t="shared" si="9"/>
        <v>0</v>
      </c>
      <c r="N48" s="52">
        <f t="shared" si="9"/>
        <v>0</v>
      </c>
      <c r="O48" s="52">
        <f t="shared" si="9"/>
        <v>0</v>
      </c>
      <c r="P48" s="52">
        <f t="shared" si="9"/>
        <v>0</v>
      </c>
      <c r="Q48" s="51">
        <f t="shared" si="0"/>
        <v>42.36</v>
      </c>
      <c r="S48" s="60"/>
    </row>
    <row r="49" spans="1:19" ht="12.75" customHeight="1" x14ac:dyDescent="0.3">
      <c r="A49" s="42"/>
      <c r="B49" s="42"/>
      <c r="C49" s="46"/>
      <c r="D49" s="51"/>
      <c r="E49" s="53"/>
      <c r="F49" s="5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1"/>
      <c r="S49" s="60"/>
    </row>
    <row r="50" spans="1:19" ht="12.75" customHeight="1" x14ac:dyDescent="0.3">
      <c r="A50" s="46" t="s">
        <v>63</v>
      </c>
      <c r="B50" s="50" t="s">
        <v>75</v>
      </c>
      <c r="C50" s="42"/>
      <c r="D50" s="51"/>
      <c r="E50" s="71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51"/>
      <c r="S50" s="60"/>
    </row>
    <row r="51" spans="1:19" ht="12.75" customHeight="1" x14ac:dyDescent="0.3">
      <c r="A51" s="42"/>
      <c r="B51" s="42" t="s">
        <v>76</v>
      </c>
      <c r="C51" s="50"/>
      <c r="D51" s="51">
        <v>3690</v>
      </c>
      <c r="E51" s="53">
        <v>3000</v>
      </c>
      <c r="F51" s="53">
        <v>4000</v>
      </c>
      <c r="G51" s="52">
        <v>0</v>
      </c>
      <c r="H51" s="52">
        <v>0</v>
      </c>
      <c r="I51" s="52">
        <f>2945+2945</f>
        <v>5890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1">
        <f t="shared" si="0"/>
        <v>5890</v>
      </c>
      <c r="S51" s="60"/>
    </row>
    <row r="52" spans="1:19" customFormat="1" ht="12.75" customHeight="1" x14ac:dyDescent="0.3">
      <c r="A52" s="42"/>
      <c r="B52" s="42" t="s">
        <v>77</v>
      </c>
      <c r="C52" s="50"/>
      <c r="D52" s="51">
        <v>3000</v>
      </c>
      <c r="E52" s="53">
        <v>5000</v>
      </c>
      <c r="F52" s="53">
        <v>3000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1">
        <f t="shared" si="0"/>
        <v>0</v>
      </c>
      <c r="R52" s="39"/>
      <c r="S52" s="60"/>
    </row>
    <row r="53" spans="1:19" customFormat="1" ht="12.75" customHeight="1" x14ac:dyDescent="0.3">
      <c r="A53" s="42"/>
      <c r="B53" s="42" t="s">
        <v>78</v>
      </c>
      <c r="C53" s="42"/>
      <c r="D53" s="58">
        <v>500</v>
      </c>
      <c r="E53" s="59">
        <v>500</v>
      </c>
      <c r="F53" s="59">
        <v>500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8">
        <f t="shared" si="0"/>
        <v>0</v>
      </c>
      <c r="R53" s="39"/>
      <c r="S53" s="60"/>
    </row>
    <row r="54" spans="1:19" customFormat="1" ht="12.75" customHeight="1" x14ac:dyDescent="0.3">
      <c r="A54" s="74"/>
      <c r="B54" s="75" t="s">
        <v>79</v>
      </c>
      <c r="C54" s="74"/>
      <c r="D54" s="64">
        <f>D51+D52+D53</f>
        <v>7190</v>
      </c>
      <c r="E54" s="53">
        <f>SUM(E51:E53)</f>
        <v>8500</v>
      </c>
      <c r="F54" s="53">
        <f>SUM(F51:F53)</f>
        <v>7500</v>
      </c>
      <c r="G54" s="76">
        <f>SUM(G51:G53)</f>
        <v>0</v>
      </c>
      <c r="H54" s="76">
        <f t="shared" ref="H54:P54" si="10">SUM(H51:H53)</f>
        <v>0</v>
      </c>
      <c r="I54" s="76">
        <f t="shared" si="10"/>
        <v>5890</v>
      </c>
      <c r="J54" s="76">
        <f t="shared" si="10"/>
        <v>0</v>
      </c>
      <c r="K54" s="76">
        <f t="shared" si="10"/>
        <v>0</v>
      </c>
      <c r="L54" s="76">
        <f t="shared" si="10"/>
        <v>0</v>
      </c>
      <c r="M54" s="76">
        <f t="shared" si="10"/>
        <v>0</v>
      </c>
      <c r="N54" s="76">
        <f t="shared" si="10"/>
        <v>0</v>
      </c>
      <c r="O54" s="76">
        <f t="shared" si="10"/>
        <v>0</v>
      </c>
      <c r="P54" s="76">
        <f t="shared" si="10"/>
        <v>0</v>
      </c>
      <c r="Q54" s="51">
        <f t="shared" si="0"/>
        <v>5890</v>
      </c>
      <c r="R54" s="39"/>
      <c r="S54" s="60"/>
    </row>
    <row r="55" spans="1:19" customFormat="1" ht="12.75" customHeight="1" x14ac:dyDescent="0.3">
      <c r="A55" s="42"/>
      <c r="B55" s="77"/>
      <c r="C55" s="46"/>
      <c r="D55" s="51"/>
      <c r="E55" s="71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51"/>
      <c r="R55" s="39"/>
      <c r="S55" s="60"/>
    </row>
    <row r="56" spans="1:19" customFormat="1" ht="12.75" customHeight="1" x14ac:dyDescent="0.3">
      <c r="A56" s="46" t="s">
        <v>80</v>
      </c>
      <c r="B56" s="50" t="s">
        <v>81</v>
      </c>
      <c r="C56" s="77"/>
      <c r="D56" s="78"/>
      <c r="E56" s="53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1"/>
      <c r="R56" s="39"/>
      <c r="S56" s="60"/>
    </row>
    <row r="57" spans="1:19" customFormat="1" ht="12.75" customHeight="1" x14ac:dyDescent="0.3">
      <c r="A57" s="39"/>
      <c r="B57" s="42" t="s">
        <v>82</v>
      </c>
      <c r="C57" s="42"/>
      <c r="D57" s="51">
        <v>300</v>
      </c>
      <c r="E57" s="53">
        <v>300</v>
      </c>
      <c r="F57" s="53">
        <v>300</v>
      </c>
      <c r="G57" s="52">
        <v>0</v>
      </c>
      <c r="H57" s="52">
        <v>300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1">
        <f t="shared" si="0"/>
        <v>300</v>
      </c>
      <c r="R57" s="39"/>
      <c r="S57" s="60"/>
    </row>
    <row r="58" spans="1:19" customFormat="1" ht="12.75" customHeight="1" x14ac:dyDescent="0.3">
      <c r="A58" s="39"/>
      <c r="B58" s="42" t="s">
        <v>83</v>
      </c>
      <c r="C58" s="42"/>
      <c r="D58" s="51">
        <v>800</v>
      </c>
      <c r="E58" s="53">
        <v>250</v>
      </c>
      <c r="F58" s="53">
        <v>500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1">
        <f t="shared" si="0"/>
        <v>0</v>
      </c>
      <c r="R58" s="39"/>
      <c r="S58" s="60"/>
    </row>
    <row r="59" spans="1:19" customFormat="1" ht="12.75" customHeight="1" x14ac:dyDescent="0.3">
      <c r="A59" s="39"/>
      <c r="B59" s="42" t="s">
        <v>84</v>
      </c>
      <c r="C59" s="42"/>
      <c r="D59" s="51">
        <v>50</v>
      </c>
      <c r="E59" s="53">
        <v>0</v>
      </c>
      <c r="F59" s="53">
        <v>250</v>
      </c>
      <c r="G59" s="52">
        <v>0</v>
      </c>
      <c r="H59" s="52">
        <v>0</v>
      </c>
      <c r="I59" s="52">
        <v>0</v>
      </c>
      <c r="J59" s="52">
        <v>0</v>
      </c>
      <c r="K59" s="52">
        <v>200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1">
        <f>SUM(G59:P59)</f>
        <v>200</v>
      </c>
      <c r="R59" s="39"/>
      <c r="S59" s="60"/>
    </row>
    <row r="60" spans="1:19" customFormat="1" ht="12.75" customHeight="1" x14ac:dyDescent="0.3">
      <c r="A60" s="39"/>
      <c r="B60" s="46" t="s">
        <v>85</v>
      </c>
      <c r="C60" s="42"/>
      <c r="D60" s="51">
        <f>D58+D57+D59</f>
        <v>1150</v>
      </c>
      <c r="E60" s="53">
        <v>550</v>
      </c>
      <c r="F60" s="53">
        <f t="shared" ref="F60:P60" si="11">SUM(F57:F59)</f>
        <v>1050</v>
      </c>
      <c r="G60" s="52">
        <f t="shared" si="11"/>
        <v>0</v>
      </c>
      <c r="H60" s="52">
        <f t="shared" si="11"/>
        <v>300</v>
      </c>
      <c r="I60" s="52">
        <f t="shared" si="11"/>
        <v>0</v>
      </c>
      <c r="J60" s="52">
        <f t="shared" si="11"/>
        <v>0</v>
      </c>
      <c r="K60" s="52">
        <f t="shared" si="11"/>
        <v>200</v>
      </c>
      <c r="L60" s="52">
        <f t="shared" si="11"/>
        <v>0</v>
      </c>
      <c r="M60" s="52">
        <f t="shared" si="11"/>
        <v>0</v>
      </c>
      <c r="N60" s="52">
        <f t="shared" si="11"/>
        <v>0</v>
      </c>
      <c r="O60" s="52">
        <f t="shared" si="11"/>
        <v>0</v>
      </c>
      <c r="P60" s="52">
        <f t="shared" si="11"/>
        <v>0</v>
      </c>
      <c r="Q60" s="51">
        <f t="shared" si="0"/>
        <v>500</v>
      </c>
      <c r="R60" s="39"/>
      <c r="S60" s="60"/>
    </row>
    <row r="61" spans="1:19" customFormat="1" ht="12.75" customHeight="1" x14ac:dyDescent="0.3">
      <c r="A61" s="39"/>
      <c r="B61" s="42"/>
      <c r="C61" s="46"/>
      <c r="D61" s="51"/>
      <c r="E61" s="71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51"/>
      <c r="R61" s="39"/>
      <c r="S61" s="60"/>
    </row>
    <row r="62" spans="1:19" customFormat="1" ht="12.75" customHeight="1" x14ac:dyDescent="0.3">
      <c r="A62" s="46" t="s">
        <v>86</v>
      </c>
      <c r="B62" s="50" t="s">
        <v>87</v>
      </c>
      <c r="C62" s="42"/>
      <c r="D62" s="51"/>
      <c r="E62" s="71"/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51"/>
      <c r="R62" s="39"/>
      <c r="S62" s="60"/>
    </row>
    <row r="63" spans="1:19" customFormat="1" ht="12.75" customHeight="1" x14ac:dyDescent="0.3">
      <c r="A63" s="42"/>
      <c r="B63" s="42" t="s">
        <v>88</v>
      </c>
      <c r="C63" s="50"/>
      <c r="D63" s="58">
        <v>29.6</v>
      </c>
      <c r="E63" s="59">
        <v>150</v>
      </c>
      <c r="F63" s="59">
        <v>30</v>
      </c>
      <c r="G63" s="73">
        <v>0</v>
      </c>
      <c r="H63" s="73">
        <v>11.98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58">
        <f t="shared" si="0"/>
        <v>11.98</v>
      </c>
      <c r="R63" s="39"/>
      <c r="S63" s="60"/>
    </row>
    <row r="64" spans="1:19" customFormat="1" ht="12.75" customHeight="1" x14ac:dyDescent="0.3">
      <c r="A64" s="46"/>
      <c r="B64" s="46" t="s">
        <v>89</v>
      </c>
      <c r="C64" s="42"/>
      <c r="D64" s="51">
        <v>29.6</v>
      </c>
      <c r="E64" s="53">
        <v>150</v>
      </c>
      <c r="F64" s="53">
        <v>30</v>
      </c>
      <c r="G64" s="52">
        <f t="shared" ref="G64:P64" si="12">G63</f>
        <v>0</v>
      </c>
      <c r="H64" s="52">
        <f t="shared" si="12"/>
        <v>11.98</v>
      </c>
      <c r="I64" s="52">
        <f t="shared" si="12"/>
        <v>0</v>
      </c>
      <c r="J64" s="52">
        <f t="shared" si="12"/>
        <v>0</v>
      </c>
      <c r="K64" s="52">
        <f t="shared" si="12"/>
        <v>0</v>
      </c>
      <c r="L64" s="52">
        <f t="shared" si="12"/>
        <v>0</v>
      </c>
      <c r="M64" s="52">
        <f t="shared" si="12"/>
        <v>0</v>
      </c>
      <c r="N64" s="52">
        <f t="shared" si="12"/>
        <v>0</v>
      </c>
      <c r="O64" s="52">
        <f t="shared" si="12"/>
        <v>0</v>
      </c>
      <c r="P64" s="52">
        <f t="shared" si="12"/>
        <v>0</v>
      </c>
      <c r="Q64" s="51">
        <f t="shared" si="0"/>
        <v>11.98</v>
      </c>
      <c r="R64" s="39"/>
      <c r="S64" s="60"/>
    </row>
    <row r="65" spans="1:19" customFormat="1" ht="12.75" customHeight="1" x14ac:dyDescent="0.3">
      <c r="A65" s="42"/>
      <c r="B65" s="42"/>
      <c r="C65" s="46"/>
      <c r="D65" s="51"/>
      <c r="E65" s="53"/>
      <c r="F65" s="53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1"/>
      <c r="R65" s="39"/>
      <c r="S65" s="60"/>
    </row>
    <row r="66" spans="1:19" customFormat="1" ht="12.75" customHeight="1" x14ac:dyDescent="0.3">
      <c r="A66" s="46" t="s">
        <v>90</v>
      </c>
      <c r="B66" s="50" t="s">
        <v>91</v>
      </c>
      <c r="C66" s="42"/>
      <c r="D66" s="51"/>
      <c r="E66" s="71"/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51"/>
      <c r="R66" s="39"/>
      <c r="S66" s="60"/>
    </row>
    <row r="67" spans="1:19" customFormat="1" ht="12.75" customHeight="1" x14ac:dyDescent="0.3">
      <c r="A67" s="39"/>
      <c r="B67" s="42" t="s">
        <v>92</v>
      </c>
      <c r="C67" s="50"/>
      <c r="D67" s="58">
        <v>0</v>
      </c>
      <c r="E67" s="59">
        <v>0</v>
      </c>
      <c r="F67" s="59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58">
        <f t="shared" si="0"/>
        <v>0</v>
      </c>
      <c r="R67" s="39"/>
      <c r="S67" s="60"/>
    </row>
    <row r="68" spans="1:19" customFormat="1" ht="12.75" customHeight="1" x14ac:dyDescent="0.3">
      <c r="A68" s="39"/>
      <c r="B68" s="46" t="s">
        <v>93</v>
      </c>
      <c r="C68" s="42"/>
      <c r="D68" s="51">
        <v>0</v>
      </c>
      <c r="E68" s="53">
        <v>0</v>
      </c>
      <c r="F68" s="53">
        <v>0</v>
      </c>
      <c r="G68" s="52">
        <f t="shared" ref="G68:P68" si="13">SUM(G67:G67)</f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  <c r="N68" s="52">
        <f t="shared" si="13"/>
        <v>0</v>
      </c>
      <c r="O68" s="52">
        <f t="shared" si="13"/>
        <v>0</v>
      </c>
      <c r="P68" s="52">
        <f t="shared" si="13"/>
        <v>0</v>
      </c>
      <c r="Q68" s="51">
        <f t="shared" si="0"/>
        <v>0</v>
      </c>
      <c r="R68" s="39"/>
      <c r="S68" s="60"/>
    </row>
    <row r="69" spans="1:19" customFormat="1" ht="12.75" customHeight="1" x14ac:dyDescent="0.3">
      <c r="A69" s="46"/>
      <c r="B69" s="42"/>
      <c r="C69" s="42"/>
      <c r="D69" s="51"/>
      <c r="E69" s="53"/>
      <c r="F69" s="53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1"/>
      <c r="R69" s="39"/>
      <c r="S69" s="60"/>
    </row>
    <row r="70" spans="1:19" customFormat="1" ht="12.75" customHeight="1" thickBot="1" x14ac:dyDescent="0.35">
      <c r="A70" s="46"/>
      <c r="B70" s="42"/>
      <c r="C70" s="42"/>
      <c r="D70" s="51"/>
      <c r="E70" s="79"/>
      <c r="F70" s="7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1"/>
      <c r="R70" s="39"/>
      <c r="S70" s="60"/>
    </row>
    <row r="71" spans="1:19" customFormat="1" ht="12.75" customHeight="1" x14ac:dyDescent="0.3">
      <c r="A71" s="42"/>
      <c r="B71" s="69" t="s">
        <v>94</v>
      </c>
      <c r="C71" s="42"/>
      <c r="D71" s="51">
        <f t="shared" ref="D71:P71" si="14">D48+D54+D60+D64+D68</f>
        <v>8998.43</v>
      </c>
      <c r="E71" s="53">
        <f t="shared" si="14"/>
        <v>9900</v>
      </c>
      <c r="F71" s="53">
        <f t="shared" si="14"/>
        <v>9280</v>
      </c>
      <c r="G71" s="52">
        <f t="shared" si="14"/>
        <v>12</v>
      </c>
      <c r="H71" s="52">
        <f t="shared" si="14"/>
        <v>311.98</v>
      </c>
      <c r="I71" s="52">
        <f t="shared" si="14"/>
        <v>5920.36</v>
      </c>
      <c r="J71" s="52">
        <f t="shared" si="14"/>
        <v>0</v>
      </c>
      <c r="K71" s="52">
        <f t="shared" si="14"/>
        <v>200</v>
      </c>
      <c r="L71" s="52">
        <f t="shared" si="14"/>
        <v>0</v>
      </c>
      <c r="M71" s="52">
        <f t="shared" si="14"/>
        <v>0</v>
      </c>
      <c r="N71" s="52">
        <f t="shared" si="14"/>
        <v>0</v>
      </c>
      <c r="O71" s="52">
        <f t="shared" si="14"/>
        <v>0</v>
      </c>
      <c r="P71" s="52">
        <f t="shared" si="14"/>
        <v>0</v>
      </c>
      <c r="Q71" s="51">
        <f t="shared" si="0"/>
        <v>6444.34</v>
      </c>
      <c r="R71" s="39"/>
      <c r="S71" s="60"/>
    </row>
    <row r="72" spans="1:19" customFormat="1" ht="12.75" customHeight="1" thickBot="1" x14ac:dyDescent="0.35">
      <c r="A72" s="42"/>
      <c r="B72" s="42"/>
      <c r="C72" s="69"/>
      <c r="D72" s="70"/>
      <c r="E72" s="82"/>
      <c r="F72" s="82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  <c r="R72" s="39"/>
      <c r="S72" s="60"/>
    </row>
    <row r="73" spans="1:19" customFormat="1" ht="12.75" customHeight="1" thickTop="1" x14ac:dyDescent="0.3">
      <c r="A73" s="69" t="s">
        <v>95</v>
      </c>
      <c r="B73" s="42"/>
      <c r="C73" s="42"/>
      <c r="D73" s="51">
        <f t="shared" ref="D73:Q73" si="15">D42-D71</f>
        <v>6390.4499999999989</v>
      </c>
      <c r="E73" s="53">
        <f t="shared" si="15"/>
        <v>4600</v>
      </c>
      <c r="F73" s="53">
        <f t="shared" si="15"/>
        <v>85</v>
      </c>
      <c r="G73" s="52">
        <f t="shared" si="15"/>
        <v>-19.849999999999909</v>
      </c>
      <c r="H73" s="52">
        <f t="shared" si="15"/>
        <v>-25.45999999999998</v>
      </c>
      <c r="I73" s="52">
        <f t="shared" si="15"/>
        <v>-4382.9399999999996</v>
      </c>
      <c r="J73" s="52">
        <f t="shared" si="15"/>
        <v>253.43000000000004</v>
      </c>
      <c r="K73" s="52">
        <f t="shared" si="15"/>
        <v>-168.74999999999991</v>
      </c>
      <c r="L73" s="52">
        <f t="shared" si="15"/>
        <v>0</v>
      </c>
      <c r="M73" s="52">
        <f t="shared" si="15"/>
        <v>0</v>
      </c>
      <c r="N73" s="52">
        <f t="shared" si="15"/>
        <v>0</v>
      </c>
      <c r="O73" s="52">
        <f t="shared" si="15"/>
        <v>0</v>
      </c>
      <c r="P73" s="52">
        <f t="shared" si="15"/>
        <v>0</v>
      </c>
      <c r="Q73" s="51">
        <f t="shared" si="15"/>
        <v>-4343.57</v>
      </c>
      <c r="R73" s="39"/>
      <c r="S73" s="60"/>
    </row>
    <row r="74" spans="1:19" customFormat="1" ht="12.75" customHeight="1" x14ac:dyDescent="0.3">
      <c r="A74" s="42"/>
      <c r="B74" s="42"/>
      <c r="C74" s="42"/>
      <c r="D74" s="42"/>
      <c r="E74" s="53"/>
      <c r="F74" s="53"/>
      <c r="G74" s="52"/>
      <c r="H74" s="52"/>
      <c r="I74" s="52"/>
      <c r="J74" s="52"/>
      <c r="K74" s="52"/>
      <c r="L74" s="52"/>
      <c r="M74" s="42"/>
      <c r="N74" s="42"/>
      <c r="O74" s="42"/>
      <c r="P74" s="42"/>
      <c r="Q74" s="51"/>
      <c r="R74" s="68"/>
      <c r="S74" s="60"/>
    </row>
    <row r="75" spans="1:19" customFormat="1" ht="12.75" customHeight="1" x14ac:dyDescent="0.3">
      <c r="A75" s="42"/>
      <c r="B75" s="39"/>
      <c r="C75" s="74"/>
      <c r="D75" s="74"/>
      <c r="E75" s="60"/>
      <c r="F75" s="60"/>
      <c r="G75" s="60"/>
      <c r="H75" s="60"/>
      <c r="I75" s="60"/>
      <c r="J75" s="60"/>
      <c r="K75" s="60"/>
      <c r="L75" s="60"/>
      <c r="M75" s="39"/>
      <c r="N75" s="39"/>
      <c r="O75" s="39"/>
      <c r="P75" s="39"/>
      <c r="Q75" s="51"/>
      <c r="R75" s="39"/>
      <c r="S75" s="60"/>
    </row>
    <row r="76" spans="1:19" customFormat="1" ht="12.75" customHeight="1" x14ac:dyDescent="0.3">
      <c r="A76" s="39"/>
      <c r="B76" s="39"/>
      <c r="C76" s="68"/>
      <c r="D76" s="68"/>
      <c r="E76" s="85"/>
      <c r="F76" s="85"/>
      <c r="G76" s="60"/>
      <c r="H76" s="60"/>
      <c r="I76" s="60"/>
      <c r="J76" s="60"/>
      <c r="K76" s="60"/>
      <c r="L76" s="60"/>
      <c r="M76" s="39"/>
      <c r="N76" s="39"/>
      <c r="O76" s="39"/>
      <c r="P76" s="39"/>
      <c r="Q76" s="51"/>
      <c r="R76" s="39"/>
      <c r="S76" s="60"/>
    </row>
    <row r="77" spans="1:19" customFormat="1" ht="12.75" customHeight="1" x14ac:dyDescent="0.3">
      <c r="A77" s="42"/>
      <c r="B77" s="86"/>
      <c r="C77" s="39"/>
      <c r="D77" s="39"/>
      <c r="E77" s="87"/>
      <c r="F77" s="87"/>
      <c r="G77" s="60"/>
      <c r="H77" s="60"/>
      <c r="I77" s="60"/>
      <c r="J77" s="60"/>
      <c r="K77" s="60"/>
      <c r="L77" s="60"/>
      <c r="M77" s="39"/>
      <c r="N77" s="39"/>
      <c r="O77" s="39"/>
      <c r="P77" s="39"/>
      <c r="Q77" s="51"/>
      <c r="R77" s="39"/>
      <c r="S77" s="60"/>
    </row>
    <row r="78" spans="1:19" customFormat="1" ht="12.75" customHeight="1" x14ac:dyDescent="0.3">
      <c r="A78" s="42"/>
      <c r="C78" s="39"/>
      <c r="D78" s="39"/>
      <c r="L78" s="60"/>
      <c r="M78" s="39"/>
      <c r="N78" s="39"/>
      <c r="O78" s="39"/>
      <c r="P78" s="39"/>
      <c r="Q78" s="60"/>
      <c r="R78" s="39"/>
      <c r="S78" s="60"/>
    </row>
    <row r="79" spans="1:19" customFormat="1" ht="12.75" customHeight="1" x14ac:dyDescent="0.3">
      <c r="A79" s="42"/>
      <c r="B79" s="39"/>
      <c r="D79" s="39"/>
      <c r="E79" s="87"/>
      <c r="F79" s="87"/>
      <c r="G79" s="60"/>
      <c r="H79" s="60"/>
      <c r="I79" s="60"/>
      <c r="J79" s="60"/>
      <c r="K79" s="60"/>
      <c r="L79" s="60"/>
      <c r="M79" s="39"/>
      <c r="N79" s="39"/>
      <c r="O79" s="39"/>
      <c r="P79" s="39"/>
      <c r="Q79" s="60"/>
      <c r="R79" s="39"/>
      <c r="S79" s="60"/>
    </row>
    <row r="80" spans="1:19" customFormat="1" ht="12.75" customHeight="1" x14ac:dyDescent="0.3">
      <c r="A80" s="42"/>
      <c r="B80" s="39"/>
      <c r="C80" s="68"/>
      <c r="D80" s="68"/>
      <c r="E80" s="87"/>
      <c r="F80" s="87"/>
      <c r="G80" s="60"/>
      <c r="H80" s="60"/>
      <c r="I80" s="60"/>
      <c r="J80" s="60"/>
      <c r="K80" s="60"/>
      <c r="L80" s="60"/>
      <c r="M80" s="39"/>
      <c r="N80" s="88"/>
      <c r="O80" s="39"/>
      <c r="P80" s="39"/>
      <c r="Q80" s="60"/>
      <c r="R80" s="39"/>
      <c r="S80" s="60"/>
    </row>
    <row r="81" spans="1:34" customFormat="1" ht="12.75" customHeight="1" x14ac:dyDescent="0.3">
      <c r="A81" s="46"/>
      <c r="B81" s="39"/>
      <c r="C81" s="89"/>
      <c r="D81" s="89"/>
      <c r="E81" s="68"/>
      <c r="F81" s="68"/>
      <c r="G81" s="60"/>
      <c r="H81" s="60"/>
      <c r="I81" s="60"/>
      <c r="J81" s="60"/>
      <c r="K81" s="60"/>
      <c r="L81" s="60"/>
      <c r="M81" s="39"/>
      <c r="N81" s="88"/>
      <c r="O81" s="39"/>
      <c r="P81" s="39"/>
      <c r="Q81" s="60"/>
      <c r="R81" s="39"/>
      <c r="S81" s="60"/>
    </row>
    <row r="82" spans="1:34" customFormat="1" ht="12.75" customHeight="1" x14ac:dyDescent="0.3">
      <c r="A82" s="39"/>
      <c r="B82" s="39"/>
      <c r="C82" s="68"/>
      <c r="D82" s="68"/>
      <c r="E82" s="87"/>
      <c r="F82" s="87"/>
      <c r="G82" s="60"/>
      <c r="H82" s="60"/>
      <c r="I82" s="60"/>
      <c r="J82" s="60"/>
      <c r="K82" s="60"/>
      <c r="L82" s="60"/>
      <c r="M82" s="39"/>
      <c r="N82" s="88"/>
      <c r="O82" s="39"/>
      <c r="P82" s="39"/>
      <c r="Q82" s="60"/>
      <c r="R82" s="39"/>
      <c r="S82" s="60"/>
    </row>
    <row r="83" spans="1:34" customFormat="1" ht="12.75" customHeight="1" x14ac:dyDescent="0.3">
      <c r="A83" s="39"/>
      <c r="B83" s="39"/>
      <c r="C83" s="90"/>
      <c r="D83" s="90"/>
      <c r="E83" s="68"/>
      <c r="F83" s="68"/>
      <c r="G83" s="60"/>
      <c r="H83" s="60"/>
      <c r="I83" s="60"/>
      <c r="J83" s="60"/>
      <c r="K83" s="60"/>
      <c r="L83" s="60"/>
      <c r="M83" s="39"/>
      <c r="N83" s="88"/>
      <c r="O83" s="39"/>
      <c r="P83" s="39"/>
      <c r="Q83" s="60"/>
      <c r="R83" s="39"/>
      <c r="S83" s="60"/>
    </row>
    <row r="84" spans="1:34" ht="12.75" customHeight="1" x14ac:dyDescent="0.3">
      <c r="C84" s="68"/>
      <c r="D84" s="68"/>
      <c r="E84" s="68"/>
      <c r="F84" s="68"/>
      <c r="G84" s="60"/>
      <c r="H84" s="60"/>
      <c r="I84" s="60"/>
      <c r="J84" s="60"/>
      <c r="K84" s="60"/>
      <c r="L84" s="60"/>
      <c r="N84" s="88"/>
      <c r="Q84" s="60"/>
      <c r="S84" s="60"/>
    </row>
    <row r="85" spans="1:34" ht="12.75" customHeight="1" x14ac:dyDescent="0.3">
      <c r="A85" s="91"/>
      <c r="C85" s="68"/>
      <c r="D85" s="68"/>
      <c r="E85" s="68"/>
      <c r="F85" s="68"/>
      <c r="G85" s="60"/>
      <c r="H85" s="60"/>
      <c r="I85" s="60"/>
      <c r="J85" s="60"/>
      <c r="K85" s="60"/>
      <c r="L85" s="60"/>
      <c r="N85" s="88"/>
      <c r="Q85" s="60"/>
      <c r="S85" s="60"/>
    </row>
    <row r="86" spans="1:34" ht="12.75" customHeight="1" x14ac:dyDescent="0.3">
      <c r="C86" s="68"/>
      <c r="D86" s="68"/>
      <c r="E86" s="68"/>
      <c r="F86" s="68"/>
      <c r="G86" s="60"/>
      <c r="H86" s="60"/>
      <c r="I86" s="60"/>
      <c r="J86" s="60"/>
      <c r="K86" s="60"/>
      <c r="L86" s="60"/>
      <c r="N86" s="88"/>
      <c r="Q86" s="60"/>
      <c r="S86" s="60"/>
    </row>
    <row r="87" spans="1:34" ht="12.75" customHeight="1" x14ac:dyDescent="0.3">
      <c r="C87" s="68"/>
      <c r="D87" s="68"/>
      <c r="E87" s="68"/>
      <c r="F87" s="68"/>
      <c r="G87" s="60"/>
      <c r="H87" s="60"/>
      <c r="I87" s="60"/>
      <c r="J87" s="60"/>
      <c r="K87" s="60"/>
      <c r="L87" s="60"/>
      <c r="Q87" s="60"/>
      <c r="S87" s="60"/>
    </row>
    <row r="88" spans="1:34" ht="12.75" customHeight="1" x14ac:dyDescent="0.3">
      <c r="A88" s="42"/>
      <c r="C88" s="68"/>
      <c r="D88" s="68"/>
      <c r="E88" s="68"/>
      <c r="F88" s="68"/>
      <c r="G88" s="60"/>
      <c r="H88" s="60"/>
      <c r="I88" s="60"/>
      <c r="J88" s="60"/>
      <c r="K88" s="60"/>
      <c r="L88" s="60"/>
      <c r="Q88" s="60"/>
      <c r="R88" s="91"/>
      <c r="S88" s="60"/>
    </row>
    <row r="89" spans="1:34" ht="12.75" customHeight="1" x14ac:dyDescent="0.3">
      <c r="A89" s="46"/>
      <c r="C89" s="68"/>
      <c r="D89" s="68"/>
      <c r="E89" s="68"/>
      <c r="F89" s="68"/>
      <c r="G89" s="60"/>
      <c r="H89" s="60"/>
      <c r="I89" s="60"/>
      <c r="J89" s="60"/>
      <c r="K89" s="60"/>
      <c r="L89" s="60"/>
      <c r="Q89" s="60"/>
      <c r="S89" s="60"/>
    </row>
    <row r="90" spans="1:34" ht="12.75" customHeight="1" x14ac:dyDescent="0.3">
      <c r="A90" s="46"/>
      <c r="C90" s="68"/>
      <c r="D90" s="68"/>
      <c r="E90" s="68"/>
      <c r="F90" s="68"/>
      <c r="G90" s="60"/>
      <c r="H90" s="60"/>
      <c r="I90" s="60"/>
      <c r="J90" s="60"/>
      <c r="K90" s="60"/>
      <c r="L90" s="60"/>
      <c r="Q90" s="60"/>
      <c r="S90" s="60"/>
    </row>
    <row r="91" spans="1:34" ht="12.75" customHeight="1" x14ac:dyDescent="0.3">
      <c r="A91" s="42"/>
      <c r="C91" s="68"/>
      <c r="D91" s="68"/>
      <c r="E91" s="68"/>
      <c r="F91" s="68"/>
      <c r="G91" s="60"/>
      <c r="H91" s="60"/>
      <c r="I91" s="60"/>
      <c r="J91" s="60"/>
      <c r="K91" s="60"/>
      <c r="L91" s="60"/>
      <c r="Q91" s="60"/>
      <c r="S91" s="60"/>
    </row>
    <row r="92" spans="1:34" s="91" customFormat="1" ht="12.75" customHeight="1" x14ac:dyDescent="0.3">
      <c r="A92" s="39"/>
      <c r="B92" s="39"/>
      <c r="C92" s="68"/>
      <c r="D92" s="68"/>
      <c r="E92" s="68"/>
      <c r="F92" s="68"/>
      <c r="G92" s="60"/>
      <c r="H92" s="60"/>
      <c r="I92" s="60"/>
      <c r="J92" s="60"/>
      <c r="K92" s="60"/>
      <c r="L92" s="60"/>
      <c r="M92" s="39"/>
      <c r="N92" s="39"/>
      <c r="O92" s="39"/>
      <c r="P92" s="39"/>
      <c r="Q92" s="60"/>
      <c r="R92" s="39"/>
      <c r="S92" s="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 customHeight="1" x14ac:dyDescent="0.3">
      <c r="A93" s="42"/>
      <c r="C93" s="68"/>
      <c r="D93" s="68"/>
      <c r="G93" s="60"/>
      <c r="H93" s="60"/>
      <c r="I93" s="60"/>
      <c r="J93" s="60"/>
      <c r="K93" s="60"/>
      <c r="L93" s="60"/>
      <c r="Q93" s="60"/>
      <c r="S93" s="60"/>
    </row>
    <row r="94" spans="1:34" ht="12.75" customHeight="1" x14ac:dyDescent="0.3">
      <c r="A94" s="42"/>
      <c r="G94" s="60"/>
      <c r="H94" s="60"/>
      <c r="I94" s="60"/>
      <c r="J94" s="60"/>
      <c r="K94" s="60"/>
      <c r="L94" s="60"/>
      <c r="Q94" s="60"/>
      <c r="S94" s="60"/>
    </row>
    <row r="95" spans="1:34" ht="12.75" customHeight="1" x14ac:dyDescent="0.3">
      <c r="A95" s="42"/>
      <c r="G95" s="60"/>
      <c r="H95" s="60"/>
      <c r="I95" s="60"/>
      <c r="J95" s="60"/>
      <c r="K95" s="60"/>
      <c r="L95" s="60"/>
      <c r="Q95" s="60"/>
      <c r="S95" s="60"/>
    </row>
    <row r="96" spans="1:34" ht="12.75" customHeight="1" x14ac:dyDescent="0.3">
      <c r="A96" s="42"/>
      <c r="G96" s="60"/>
      <c r="H96" s="60"/>
      <c r="I96" s="60"/>
      <c r="J96" s="60"/>
      <c r="K96" s="60"/>
      <c r="L96" s="60"/>
      <c r="Q96" s="60"/>
      <c r="S96" s="60"/>
    </row>
    <row r="97" spans="1:34" ht="12.75" customHeight="1" x14ac:dyDescent="0.3">
      <c r="G97" s="60"/>
      <c r="H97" s="60"/>
      <c r="I97" s="60"/>
      <c r="J97" s="60"/>
      <c r="K97" s="60"/>
      <c r="L97" s="60"/>
      <c r="Q97" s="60"/>
      <c r="S97" s="60"/>
    </row>
    <row r="98" spans="1:34" ht="12.75" customHeight="1" x14ac:dyDescent="0.3">
      <c r="A98" s="42"/>
      <c r="G98" s="60"/>
      <c r="H98" s="60"/>
      <c r="I98" s="60"/>
      <c r="J98" s="60"/>
      <c r="K98" s="60"/>
      <c r="L98" s="60"/>
      <c r="Q98" s="60"/>
      <c r="R98" s="93"/>
      <c r="S98" s="60"/>
    </row>
    <row r="99" spans="1:34" ht="12.75" customHeight="1" x14ac:dyDescent="0.3">
      <c r="G99" s="60"/>
      <c r="H99" s="60"/>
      <c r="I99" s="60"/>
      <c r="J99" s="60"/>
      <c r="K99" s="60"/>
      <c r="L99" s="60"/>
      <c r="Q99" s="60"/>
      <c r="R99" s="68"/>
      <c r="S99" s="60"/>
    </row>
    <row r="100" spans="1:34" ht="12.75" customHeight="1" x14ac:dyDescent="0.3">
      <c r="A100" s="68"/>
      <c r="G100" s="60"/>
      <c r="H100" s="60"/>
      <c r="I100" s="60"/>
      <c r="J100" s="60"/>
      <c r="K100" s="60"/>
      <c r="L100" s="60"/>
      <c r="Q100" s="60"/>
      <c r="S100" s="60"/>
    </row>
    <row r="101" spans="1:34" ht="12.75" customHeight="1" x14ac:dyDescent="0.3">
      <c r="G101" s="60"/>
      <c r="H101" s="60"/>
      <c r="I101" s="60"/>
      <c r="J101" s="60"/>
      <c r="K101" s="60"/>
      <c r="L101" s="60"/>
      <c r="Q101" s="60"/>
      <c r="S101" s="60"/>
    </row>
    <row r="102" spans="1:34" ht="12.75" customHeight="1" x14ac:dyDescent="0.3">
      <c r="A102"/>
      <c r="G102" s="60"/>
      <c r="H102" s="60"/>
      <c r="I102" s="60"/>
      <c r="J102" s="60"/>
      <c r="K102" s="60"/>
      <c r="L102" s="60"/>
      <c r="Q102" s="60"/>
      <c r="S102" s="87"/>
      <c r="T102" s="15"/>
      <c r="U102" s="15"/>
    </row>
    <row r="103" spans="1:34" s="96" customFormat="1" ht="12.75" customHeight="1" x14ac:dyDescent="0.3">
      <c r="A103" s="39"/>
      <c r="B103" s="39"/>
      <c r="C103" s="39"/>
      <c r="D103" s="39"/>
      <c r="E103" s="39"/>
      <c r="F103" s="39"/>
      <c r="G103" s="60"/>
      <c r="H103" s="60"/>
      <c r="I103" s="60"/>
      <c r="J103" s="60"/>
      <c r="K103" s="60"/>
      <c r="L103" s="60"/>
      <c r="M103" s="39"/>
      <c r="N103" s="39"/>
      <c r="O103" s="39"/>
      <c r="P103" s="39"/>
      <c r="Q103" s="60"/>
      <c r="R103" s="39"/>
      <c r="S103" s="94"/>
      <c r="T103" s="15"/>
      <c r="U103" s="1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1:34" ht="12.75" customHeight="1" x14ac:dyDescent="0.3">
      <c r="G104" s="60"/>
      <c r="H104" s="60"/>
      <c r="I104" s="60"/>
      <c r="J104" s="60"/>
      <c r="K104" s="60"/>
      <c r="L104" s="60"/>
      <c r="Q104" s="60"/>
      <c r="S104" s="60"/>
    </row>
    <row r="105" spans="1:34" ht="12.75" customHeight="1" x14ac:dyDescent="0.3">
      <c r="G105" s="60"/>
      <c r="H105" s="60"/>
      <c r="I105" s="60"/>
      <c r="J105" s="60"/>
      <c r="K105" s="60"/>
      <c r="L105" s="60"/>
      <c r="Q105" s="60"/>
      <c r="S105" s="60"/>
    </row>
    <row r="106" spans="1:34" ht="12.75" customHeight="1" x14ac:dyDescent="0.3">
      <c r="G106" s="60"/>
      <c r="H106" s="60"/>
      <c r="I106" s="60"/>
      <c r="J106" s="60"/>
      <c r="K106" s="60"/>
      <c r="L106" s="60"/>
      <c r="Q106" s="60"/>
      <c r="S106" s="60"/>
    </row>
    <row r="107" spans="1:34" ht="12.75" customHeight="1" x14ac:dyDescent="0.3">
      <c r="G107" s="60"/>
      <c r="H107" s="60"/>
      <c r="I107" s="60"/>
      <c r="J107" s="60"/>
      <c r="K107" s="60"/>
      <c r="L107" s="60"/>
      <c r="Q107" s="60"/>
      <c r="S107" s="60"/>
    </row>
    <row r="108" spans="1:34" ht="12.75" customHeight="1" x14ac:dyDescent="0.3">
      <c r="G108" s="60"/>
      <c r="H108" s="60"/>
      <c r="I108" s="60"/>
      <c r="J108" s="60"/>
      <c r="K108" s="60"/>
      <c r="L108" s="60"/>
      <c r="Q108" s="60"/>
      <c r="S108" s="60"/>
    </row>
    <row r="109" spans="1:34" ht="12.75" customHeight="1" x14ac:dyDescent="0.3">
      <c r="G109" s="60"/>
      <c r="H109" s="60"/>
      <c r="I109" s="60"/>
      <c r="J109" s="60"/>
      <c r="K109" s="60"/>
      <c r="L109" s="60"/>
      <c r="Q109" s="60"/>
      <c r="S109" s="60"/>
    </row>
    <row r="110" spans="1:34" ht="12.75" customHeight="1" x14ac:dyDescent="0.3">
      <c r="G110" s="60"/>
      <c r="H110" s="60"/>
      <c r="I110" s="60"/>
      <c r="J110" s="60"/>
      <c r="K110" s="60"/>
      <c r="L110" s="60"/>
      <c r="Q110" s="60"/>
      <c r="R110" s="91"/>
      <c r="S110" s="60"/>
    </row>
    <row r="111" spans="1:34" ht="12.75" customHeight="1" x14ac:dyDescent="0.3">
      <c r="G111" s="60"/>
      <c r="H111" s="60"/>
      <c r="I111" s="60"/>
      <c r="J111" s="60"/>
      <c r="K111" s="60"/>
      <c r="L111" s="60"/>
      <c r="Q111" s="60"/>
      <c r="R111" s="91"/>
      <c r="S111" s="60"/>
    </row>
    <row r="112" spans="1:34" ht="12.75" customHeight="1" x14ac:dyDescent="0.3">
      <c r="G112" s="60"/>
      <c r="H112" s="60"/>
      <c r="I112" s="60"/>
      <c r="J112" s="60"/>
      <c r="K112" s="60"/>
      <c r="L112" s="60"/>
      <c r="Q112" s="60"/>
      <c r="S112" s="60"/>
    </row>
    <row r="113" spans="1:34" ht="12.75" customHeight="1" x14ac:dyDescent="0.3">
      <c r="G113" s="60"/>
      <c r="H113" s="60"/>
      <c r="I113" s="60"/>
      <c r="J113" s="60"/>
      <c r="K113" s="60"/>
      <c r="L113" s="60"/>
      <c r="Q113" s="60"/>
      <c r="S113" s="60"/>
    </row>
    <row r="114" spans="1:34" ht="12.75" customHeight="1" x14ac:dyDescent="0.3">
      <c r="G114" s="60"/>
      <c r="H114" s="60"/>
      <c r="I114" s="60"/>
      <c r="J114" s="60"/>
      <c r="K114" s="60"/>
      <c r="L114" s="60"/>
      <c r="Q114" s="60"/>
      <c r="S114" s="60"/>
    </row>
    <row r="115" spans="1:34" ht="12.75" customHeight="1" x14ac:dyDescent="0.3">
      <c r="G115" s="60"/>
      <c r="H115" s="60"/>
      <c r="I115" s="60"/>
      <c r="J115" s="60"/>
      <c r="K115" s="60"/>
      <c r="L115" s="60"/>
      <c r="Q115" s="60"/>
      <c r="S115" s="60"/>
    </row>
    <row r="116" spans="1:34" ht="12.75" customHeight="1" x14ac:dyDescent="0.3">
      <c r="G116" s="60"/>
      <c r="H116" s="60"/>
      <c r="I116" s="60"/>
      <c r="J116" s="60"/>
      <c r="K116" s="60"/>
      <c r="L116" s="60"/>
      <c r="Q116" s="60"/>
      <c r="S116" s="60"/>
    </row>
    <row r="117" spans="1:34" s="91" customFormat="1" ht="12.75" customHeight="1" x14ac:dyDescent="0.3">
      <c r="A117" s="39"/>
      <c r="B117" s="39"/>
      <c r="C117" s="39"/>
      <c r="D117" s="39"/>
      <c r="E117" s="39"/>
      <c r="F117" s="39"/>
      <c r="G117" s="60"/>
      <c r="H117" s="60"/>
      <c r="I117" s="60"/>
      <c r="J117" s="60"/>
      <c r="K117" s="60"/>
      <c r="L117" s="60"/>
      <c r="M117" s="39"/>
      <c r="N117" s="39"/>
      <c r="O117" s="39"/>
      <c r="P117" s="39"/>
      <c r="Q117" s="60"/>
      <c r="R117" s="39"/>
      <c r="S117" s="9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91" customFormat="1" ht="12.75" customHeight="1" x14ac:dyDescent="0.3">
      <c r="A118" s="39"/>
      <c r="B118" s="39"/>
      <c r="C118" s="39"/>
      <c r="D118" s="39"/>
      <c r="E118" s="39"/>
      <c r="F118" s="39"/>
      <c r="G118" s="60"/>
      <c r="H118" s="60"/>
      <c r="I118" s="60"/>
      <c r="J118" s="60"/>
      <c r="K118" s="60"/>
      <c r="L118" s="60"/>
      <c r="M118" s="39"/>
      <c r="N118" s="39"/>
      <c r="O118" s="39"/>
      <c r="P118" s="39"/>
      <c r="Q118" s="60"/>
      <c r="R118" s="39"/>
      <c r="S118" s="9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91" customFormat="1" ht="12.75" customHeight="1" x14ac:dyDescent="0.3">
      <c r="A119" s="39"/>
      <c r="B119" s="39"/>
      <c r="C119" s="39"/>
      <c r="D119" s="39"/>
      <c r="E119" s="39"/>
      <c r="F119" s="39"/>
      <c r="G119" s="60"/>
      <c r="H119" s="60"/>
      <c r="I119" s="60"/>
      <c r="J119" s="60"/>
      <c r="K119" s="60"/>
      <c r="L119" s="60"/>
      <c r="M119" s="39"/>
      <c r="N119" s="39"/>
      <c r="O119" s="39"/>
      <c r="P119" s="39"/>
      <c r="Q119" s="60"/>
      <c r="R119" s="39"/>
      <c r="S119" s="92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91" customFormat="1" ht="12.75" customHeight="1" x14ac:dyDescent="0.3">
      <c r="A120" s="39"/>
      <c r="B120" s="39"/>
      <c r="C120" s="39"/>
      <c r="D120" s="39"/>
      <c r="E120" s="39"/>
      <c r="F120" s="39"/>
      <c r="G120" s="60"/>
      <c r="H120" s="60"/>
      <c r="I120" s="60"/>
      <c r="J120" s="60"/>
      <c r="K120" s="60"/>
      <c r="L120" s="60"/>
      <c r="M120" s="39"/>
      <c r="N120" s="39"/>
      <c r="O120" s="39"/>
      <c r="P120" s="39"/>
      <c r="Q120" s="60"/>
      <c r="R120" s="39"/>
      <c r="S120" s="9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 customHeight="1" x14ac:dyDescent="0.3">
      <c r="G121" s="60"/>
      <c r="H121" s="60"/>
      <c r="I121" s="60"/>
      <c r="J121" s="60"/>
      <c r="K121" s="60"/>
      <c r="L121" s="60"/>
      <c r="Q121" s="60"/>
      <c r="R121" s="91"/>
      <c r="S121" s="60"/>
    </row>
    <row r="122" spans="1:34" ht="12.75" customHeight="1" x14ac:dyDescent="0.3">
      <c r="G122" s="60"/>
      <c r="H122" s="60"/>
      <c r="I122" s="60"/>
      <c r="J122" s="60"/>
      <c r="K122" s="60"/>
      <c r="L122" s="60"/>
      <c r="Q122" s="60"/>
      <c r="S122" s="60"/>
    </row>
    <row r="123" spans="1:34" ht="12.75" customHeight="1" x14ac:dyDescent="0.3">
      <c r="G123" s="60"/>
      <c r="H123" s="60"/>
      <c r="I123" s="60"/>
      <c r="J123" s="60"/>
      <c r="K123" s="60"/>
      <c r="L123" s="60"/>
      <c r="Q123" s="60"/>
      <c r="S123" s="60"/>
    </row>
    <row r="124" spans="1:34" ht="12.75" customHeight="1" x14ac:dyDescent="0.3">
      <c r="G124" s="60"/>
      <c r="H124" s="60"/>
      <c r="I124" s="60"/>
      <c r="J124" s="60"/>
      <c r="K124" s="60"/>
      <c r="L124" s="60"/>
      <c r="Q124" s="60"/>
      <c r="S124" s="60"/>
    </row>
    <row r="125" spans="1:34" ht="12.75" customHeight="1" x14ac:dyDescent="0.3">
      <c r="G125" s="60"/>
      <c r="H125" s="60"/>
      <c r="I125" s="60"/>
      <c r="J125" s="60"/>
      <c r="K125" s="60"/>
      <c r="L125" s="60"/>
      <c r="Q125" s="60"/>
      <c r="R125" s="93"/>
      <c r="S125" s="60"/>
    </row>
    <row r="126" spans="1:34" ht="12.75" customHeight="1" x14ac:dyDescent="0.3">
      <c r="G126" s="60"/>
      <c r="H126" s="60"/>
      <c r="I126" s="60"/>
      <c r="J126" s="60"/>
      <c r="K126" s="60"/>
      <c r="L126" s="60"/>
      <c r="Q126" s="60"/>
      <c r="R126" s="91"/>
      <c r="S126" s="60"/>
    </row>
    <row r="127" spans="1:34" ht="12.75" customHeight="1" x14ac:dyDescent="0.3">
      <c r="G127" s="60"/>
      <c r="H127" s="60"/>
      <c r="I127" s="60"/>
      <c r="J127" s="60"/>
      <c r="K127" s="60"/>
      <c r="L127" s="60"/>
      <c r="Q127" s="60"/>
      <c r="S127" s="60"/>
    </row>
    <row r="128" spans="1:34" ht="12.75" customHeight="1" x14ac:dyDescent="0.3">
      <c r="G128" s="60"/>
      <c r="H128" s="60"/>
      <c r="I128" s="60"/>
      <c r="J128" s="60"/>
      <c r="K128" s="60"/>
      <c r="L128" s="60"/>
      <c r="Q128" s="60"/>
      <c r="S128" s="87"/>
    </row>
    <row r="129" spans="1:34" ht="12.75" customHeight="1" x14ac:dyDescent="0.3">
      <c r="G129" s="60"/>
      <c r="H129" s="60"/>
      <c r="I129" s="60"/>
      <c r="J129" s="60"/>
      <c r="K129" s="60"/>
      <c r="L129" s="60"/>
      <c r="Q129" s="60"/>
      <c r="S129" s="60"/>
    </row>
    <row r="130" spans="1:34" ht="12.75" customHeight="1" x14ac:dyDescent="0.3">
      <c r="G130" s="60"/>
      <c r="H130" s="60"/>
      <c r="I130" s="60"/>
      <c r="J130" s="60"/>
      <c r="K130" s="60"/>
      <c r="L130" s="60"/>
      <c r="Q130" s="60"/>
      <c r="S130" s="60"/>
    </row>
    <row r="131" spans="1:34" s="91" customFormat="1" ht="12.75" customHeight="1" x14ac:dyDescent="0.3">
      <c r="A131" s="39"/>
      <c r="B131" s="39"/>
      <c r="C131" s="39"/>
      <c r="D131" s="39"/>
      <c r="E131" s="39"/>
      <c r="F131" s="39"/>
      <c r="G131" s="60"/>
      <c r="H131" s="60"/>
      <c r="I131" s="60"/>
      <c r="J131" s="60"/>
      <c r="K131" s="60"/>
      <c r="L131" s="60"/>
      <c r="M131" s="39"/>
      <c r="N131" s="39"/>
      <c r="O131" s="39"/>
      <c r="P131" s="39"/>
      <c r="Q131" s="60"/>
      <c r="R131" s="39"/>
      <c r="S131" s="92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 customHeight="1" x14ac:dyDescent="0.3">
      <c r="G132" s="60"/>
      <c r="H132" s="60"/>
      <c r="I132" s="60"/>
      <c r="J132" s="60"/>
      <c r="K132" s="60"/>
      <c r="L132" s="60"/>
      <c r="Q132" s="60"/>
      <c r="S132" s="60"/>
    </row>
    <row r="133" spans="1:34" ht="12.75" customHeight="1" x14ac:dyDescent="0.3">
      <c r="G133" s="60"/>
      <c r="H133" s="60"/>
      <c r="I133" s="60"/>
      <c r="J133" s="60"/>
      <c r="K133" s="60"/>
      <c r="L133" s="60"/>
      <c r="Q133" s="60"/>
      <c r="S133" s="60"/>
    </row>
    <row r="134" spans="1:34" ht="12.75" customHeight="1" x14ac:dyDescent="0.3">
      <c r="G134" s="60"/>
      <c r="H134" s="60"/>
      <c r="I134" s="60"/>
      <c r="J134" s="60"/>
      <c r="K134" s="60"/>
      <c r="L134" s="60"/>
      <c r="Q134" s="60"/>
      <c r="S134" s="60"/>
    </row>
    <row r="135" spans="1:34" ht="12.75" customHeight="1" x14ac:dyDescent="0.3">
      <c r="G135" s="60"/>
      <c r="H135" s="60"/>
      <c r="I135" s="60"/>
      <c r="J135" s="60"/>
      <c r="K135" s="60"/>
      <c r="L135" s="60"/>
      <c r="Q135" s="60"/>
      <c r="S135" s="60"/>
    </row>
    <row r="136" spans="1:34" s="91" customFormat="1" ht="12.75" customHeight="1" x14ac:dyDescent="0.3">
      <c r="A136" s="39"/>
      <c r="B136" s="39"/>
      <c r="C136" s="39"/>
      <c r="D136" s="39"/>
      <c r="E136" s="39"/>
      <c r="F136" s="39"/>
      <c r="G136" s="60"/>
      <c r="H136" s="60"/>
      <c r="I136" s="60"/>
      <c r="J136" s="60"/>
      <c r="K136" s="60"/>
      <c r="L136" s="60"/>
      <c r="M136" s="39"/>
      <c r="N136" s="39"/>
      <c r="O136" s="39"/>
      <c r="P136" s="39"/>
      <c r="Q136" s="60"/>
      <c r="R136" s="39"/>
      <c r="S136" s="9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 customHeight="1" x14ac:dyDescent="0.3">
      <c r="G137" s="60"/>
      <c r="H137" s="60"/>
      <c r="I137" s="60"/>
      <c r="J137" s="60"/>
      <c r="K137" s="60"/>
      <c r="L137" s="60"/>
      <c r="Q137" s="60"/>
      <c r="S137" s="60"/>
    </row>
    <row r="138" spans="1:34" ht="12.75" customHeight="1" x14ac:dyDescent="0.3">
      <c r="G138" s="60"/>
      <c r="H138" s="60"/>
      <c r="I138" s="60"/>
      <c r="J138" s="60"/>
      <c r="K138" s="60"/>
      <c r="L138" s="60"/>
      <c r="Q138" s="60"/>
      <c r="S138" s="60"/>
    </row>
    <row r="139" spans="1:34" ht="12.75" customHeight="1" x14ac:dyDescent="0.3">
      <c r="G139" s="60"/>
      <c r="H139" s="60"/>
      <c r="I139" s="60"/>
      <c r="J139" s="60"/>
      <c r="K139" s="60"/>
      <c r="L139" s="60"/>
      <c r="Q139" s="60"/>
      <c r="S139" s="60"/>
    </row>
    <row r="140" spans="1:34" ht="12.75" customHeight="1" x14ac:dyDescent="0.3">
      <c r="G140" s="60"/>
      <c r="H140" s="60"/>
      <c r="I140" s="60"/>
      <c r="J140" s="60"/>
      <c r="K140" s="60"/>
      <c r="L140" s="60"/>
      <c r="Q140" s="60"/>
      <c r="S140" s="60"/>
    </row>
    <row r="141" spans="1:34" ht="12.75" customHeight="1" x14ac:dyDescent="0.3">
      <c r="G141" s="60"/>
      <c r="H141" s="60"/>
      <c r="I141" s="60"/>
      <c r="J141" s="60"/>
      <c r="K141" s="60"/>
      <c r="L141" s="60"/>
      <c r="Q141" s="60"/>
      <c r="S141" s="60"/>
    </row>
    <row r="142" spans="1:34" ht="12.75" customHeight="1" x14ac:dyDescent="0.3">
      <c r="G142" s="60"/>
      <c r="H142" s="60"/>
      <c r="I142" s="60"/>
      <c r="J142" s="60"/>
      <c r="K142" s="60"/>
      <c r="L142" s="60"/>
      <c r="Q142" s="60"/>
      <c r="S142" s="60"/>
    </row>
    <row r="143" spans="1:34" ht="12.75" customHeight="1" x14ac:dyDescent="0.3">
      <c r="G143" s="60"/>
      <c r="H143" s="60"/>
      <c r="I143" s="60"/>
      <c r="J143" s="60"/>
      <c r="K143" s="60"/>
      <c r="L143" s="60"/>
      <c r="Q143" s="60"/>
      <c r="S143" s="60"/>
    </row>
    <row r="144" spans="1:34" ht="12.75" customHeight="1" x14ac:dyDescent="0.3">
      <c r="G144" s="60"/>
      <c r="H144" s="60"/>
      <c r="I144" s="60"/>
      <c r="J144" s="60"/>
      <c r="K144" s="60"/>
      <c r="L144" s="60"/>
      <c r="Q144" s="60"/>
      <c r="S144" s="68"/>
    </row>
    <row r="145" spans="1:19" ht="12.75" customHeight="1" x14ac:dyDescent="0.3">
      <c r="G145" s="60"/>
      <c r="H145" s="60"/>
      <c r="I145" s="60"/>
      <c r="J145" s="60"/>
      <c r="K145" s="60"/>
      <c r="L145" s="60"/>
      <c r="Q145" s="60"/>
      <c r="S145" s="68"/>
    </row>
    <row r="146" spans="1:19" ht="12.75" customHeight="1" x14ac:dyDescent="0.3">
      <c r="G146" s="60"/>
      <c r="H146" s="60"/>
      <c r="I146" s="60"/>
      <c r="J146" s="60"/>
      <c r="K146" s="60"/>
      <c r="L146" s="60"/>
      <c r="Q146" s="60"/>
      <c r="S146" s="68"/>
    </row>
    <row r="147" spans="1:19" ht="12.75" customHeight="1" x14ac:dyDescent="0.3">
      <c r="G147" s="60"/>
      <c r="H147" s="60"/>
      <c r="I147" s="60"/>
      <c r="J147" s="60"/>
      <c r="K147" s="60"/>
      <c r="L147" s="60"/>
      <c r="Q147" s="60"/>
      <c r="S147" s="68"/>
    </row>
    <row r="148" spans="1:19" customFormat="1" ht="12.75" customHeight="1" x14ac:dyDescent="0.3">
      <c r="A148" s="39"/>
      <c r="B148" s="39"/>
      <c r="C148" s="39"/>
      <c r="D148" s="39"/>
      <c r="E148" s="39"/>
      <c r="F148" s="39"/>
      <c r="G148" s="60"/>
      <c r="H148" s="60"/>
      <c r="I148" s="60"/>
      <c r="J148" s="60"/>
      <c r="K148" s="60"/>
      <c r="L148" s="60"/>
      <c r="M148" s="39"/>
      <c r="N148" s="39"/>
      <c r="O148" s="39"/>
      <c r="P148" s="39"/>
      <c r="Q148" s="60"/>
      <c r="R148" s="39"/>
      <c r="S148" s="68"/>
    </row>
    <row r="149" spans="1:19" customFormat="1" ht="12.75" customHeight="1" x14ac:dyDescent="0.3">
      <c r="A149" s="39"/>
      <c r="B149" s="39"/>
      <c r="C149" s="39"/>
      <c r="D149" s="39"/>
      <c r="E149" s="39"/>
      <c r="F149" s="39"/>
      <c r="G149" s="60"/>
      <c r="H149" s="60"/>
      <c r="I149" s="60"/>
      <c r="J149" s="60"/>
      <c r="K149" s="60"/>
      <c r="L149" s="60"/>
      <c r="M149" s="39"/>
      <c r="N149" s="39"/>
      <c r="O149" s="39"/>
      <c r="P149" s="39"/>
      <c r="Q149" s="60"/>
      <c r="R149" s="39"/>
      <c r="S149" s="68"/>
    </row>
    <row r="150" spans="1:19" customFormat="1" ht="12.75" customHeight="1" x14ac:dyDescent="0.3">
      <c r="A150" s="39"/>
      <c r="B150" s="39"/>
      <c r="C150" s="39"/>
      <c r="D150" s="39"/>
      <c r="E150" s="39"/>
      <c r="F150" s="39"/>
      <c r="G150" s="60"/>
      <c r="H150" s="60"/>
      <c r="I150" s="60"/>
      <c r="J150" s="60"/>
      <c r="K150" s="60"/>
      <c r="L150" s="60"/>
      <c r="M150" s="39"/>
      <c r="N150" s="39"/>
      <c r="O150" s="39"/>
      <c r="P150" s="39"/>
      <c r="Q150" s="60"/>
      <c r="R150" s="39"/>
      <c r="S150" s="68"/>
    </row>
    <row r="151" spans="1:19" customFormat="1" ht="12.75" customHeight="1" x14ac:dyDescent="0.3">
      <c r="A151" s="39"/>
      <c r="B151" s="39"/>
      <c r="C151" s="39"/>
      <c r="D151" s="39"/>
      <c r="E151" s="39"/>
      <c r="F151" s="39"/>
      <c r="G151" s="60"/>
      <c r="H151" s="60"/>
      <c r="I151" s="60"/>
      <c r="J151" s="60"/>
      <c r="K151" s="60"/>
      <c r="L151" s="60"/>
      <c r="M151" s="39"/>
      <c r="N151" s="39"/>
      <c r="O151" s="39"/>
      <c r="P151" s="39"/>
      <c r="Q151" s="60"/>
      <c r="R151" s="39"/>
      <c r="S151" s="68"/>
    </row>
    <row r="152" spans="1:19" customFormat="1" ht="12.75" customHeight="1" x14ac:dyDescent="0.3">
      <c r="A152" s="39"/>
      <c r="B152" s="39"/>
      <c r="C152" s="39"/>
      <c r="D152" s="39"/>
      <c r="E152" s="39"/>
      <c r="F152" s="39"/>
      <c r="G152" s="60"/>
      <c r="H152" s="60"/>
      <c r="I152" s="60"/>
      <c r="J152" s="60"/>
      <c r="K152" s="60"/>
      <c r="L152" s="60"/>
      <c r="M152" s="39"/>
      <c r="N152" s="39"/>
      <c r="O152" s="39"/>
      <c r="P152" s="39"/>
      <c r="Q152" s="60"/>
      <c r="R152" s="39"/>
      <c r="S152" s="68"/>
    </row>
    <row r="153" spans="1:19" customFormat="1" ht="12.75" customHeight="1" x14ac:dyDescent="0.3">
      <c r="A153" s="39"/>
      <c r="B153" s="39"/>
      <c r="C153" s="39"/>
      <c r="D153" s="39"/>
      <c r="E153" s="39"/>
      <c r="F153" s="39"/>
      <c r="G153" s="60"/>
      <c r="H153" s="60"/>
      <c r="I153" s="60"/>
      <c r="J153" s="60"/>
      <c r="K153" s="60"/>
      <c r="L153" s="60"/>
      <c r="M153" s="39"/>
      <c r="N153" s="39"/>
      <c r="O153" s="39"/>
      <c r="P153" s="39"/>
      <c r="Q153" s="60"/>
      <c r="R153" s="39"/>
      <c r="S153" s="68"/>
    </row>
    <row r="154" spans="1:19" customFormat="1" ht="12.75" customHeight="1" x14ac:dyDescent="0.3">
      <c r="A154" s="39"/>
      <c r="B154" s="39"/>
      <c r="C154" s="39"/>
      <c r="D154" s="39"/>
      <c r="E154" s="39"/>
      <c r="F154" s="39"/>
      <c r="G154" s="60"/>
      <c r="H154" s="60"/>
      <c r="I154" s="60"/>
      <c r="J154" s="60"/>
      <c r="K154" s="60"/>
      <c r="L154" s="60"/>
      <c r="M154" s="39"/>
      <c r="N154" s="39"/>
      <c r="O154" s="39"/>
      <c r="P154" s="39"/>
      <c r="Q154" s="60"/>
      <c r="R154" s="39"/>
      <c r="S154" s="68"/>
    </row>
    <row r="155" spans="1:19" customFormat="1" ht="12.75" customHeight="1" x14ac:dyDescent="0.3">
      <c r="A155" s="39"/>
      <c r="B155" s="39"/>
      <c r="C155" s="39"/>
      <c r="D155" s="39"/>
      <c r="E155" s="39"/>
      <c r="F155" s="39"/>
      <c r="G155" s="60"/>
      <c r="H155" s="60"/>
      <c r="I155" s="60"/>
      <c r="J155" s="60"/>
      <c r="K155" s="60"/>
      <c r="L155" s="60"/>
      <c r="M155" s="39"/>
      <c r="N155" s="39"/>
      <c r="O155" s="39"/>
      <c r="P155" s="39"/>
      <c r="Q155" s="60"/>
      <c r="R155" s="39"/>
      <c r="S155" s="68"/>
    </row>
    <row r="156" spans="1:19" customFormat="1" ht="12.75" customHeight="1" x14ac:dyDescent="0.3">
      <c r="A156" s="39"/>
      <c r="B156" s="39"/>
      <c r="C156" s="39"/>
      <c r="D156" s="39"/>
      <c r="E156" s="39"/>
      <c r="F156" s="39"/>
      <c r="G156" s="60"/>
      <c r="H156" s="60"/>
      <c r="I156" s="60"/>
      <c r="J156" s="60"/>
      <c r="K156" s="60"/>
      <c r="L156" s="60"/>
      <c r="M156" s="39"/>
      <c r="N156" s="39"/>
      <c r="O156" s="39"/>
      <c r="P156" s="39"/>
      <c r="Q156" s="60"/>
      <c r="R156" s="39"/>
      <c r="S156" s="68"/>
    </row>
    <row r="157" spans="1:19" customFormat="1" ht="12.75" customHeight="1" x14ac:dyDescent="0.3">
      <c r="A157" s="39"/>
      <c r="B157" s="39"/>
      <c r="C157" s="39"/>
      <c r="D157" s="39"/>
      <c r="E157" s="39"/>
      <c r="F157" s="39"/>
      <c r="G157" s="60"/>
      <c r="H157" s="60"/>
      <c r="I157" s="60"/>
      <c r="J157" s="60"/>
      <c r="K157" s="60"/>
      <c r="L157" s="60"/>
      <c r="M157" s="39"/>
      <c r="N157" s="39"/>
      <c r="O157" s="39"/>
      <c r="P157" s="39"/>
      <c r="Q157" s="60"/>
      <c r="R157" s="39"/>
      <c r="S157" s="68"/>
    </row>
    <row r="158" spans="1:19" customFormat="1" ht="12.75" customHeight="1" x14ac:dyDescent="0.3">
      <c r="A158" s="39"/>
      <c r="B158" s="39"/>
      <c r="C158" s="39"/>
      <c r="D158" s="39"/>
      <c r="E158" s="39"/>
      <c r="F158" s="39"/>
      <c r="G158" s="60"/>
      <c r="H158" s="60"/>
      <c r="I158" s="60"/>
      <c r="J158" s="60"/>
      <c r="K158" s="60"/>
      <c r="L158" s="60"/>
      <c r="M158" s="39"/>
      <c r="N158" s="39"/>
      <c r="O158" s="39"/>
      <c r="P158" s="39"/>
      <c r="Q158" s="60"/>
      <c r="R158" s="39"/>
      <c r="S158" s="68"/>
    </row>
    <row r="159" spans="1:19" customFormat="1" ht="12.75" customHeight="1" x14ac:dyDescent="0.3">
      <c r="A159" s="39"/>
      <c r="B159" s="39"/>
      <c r="C159" s="39"/>
      <c r="D159" s="39"/>
      <c r="E159" s="39"/>
      <c r="F159" s="39"/>
      <c r="G159" s="60"/>
      <c r="H159" s="60"/>
      <c r="I159" s="60"/>
      <c r="J159" s="60"/>
      <c r="K159" s="60"/>
      <c r="L159" s="60"/>
      <c r="M159" s="39"/>
      <c r="N159" s="39"/>
      <c r="O159" s="39"/>
      <c r="P159" s="39"/>
      <c r="Q159" s="60"/>
      <c r="R159" s="39"/>
      <c r="S159" s="68"/>
    </row>
    <row r="160" spans="1:19" customFormat="1" ht="12.75" customHeight="1" x14ac:dyDescent="0.3">
      <c r="A160" s="39"/>
      <c r="B160" s="39"/>
      <c r="C160" s="39"/>
      <c r="D160" s="39"/>
      <c r="E160" s="39"/>
      <c r="F160" s="39"/>
      <c r="G160" s="60"/>
      <c r="H160" s="60"/>
      <c r="I160" s="60"/>
      <c r="J160" s="60"/>
      <c r="K160" s="60"/>
      <c r="L160" s="60"/>
      <c r="M160" s="39"/>
      <c r="N160" s="39"/>
      <c r="O160" s="39"/>
      <c r="P160" s="39"/>
      <c r="Q160" s="60"/>
      <c r="R160" s="39"/>
      <c r="S160" s="68"/>
    </row>
    <row r="161" spans="1:19" customFormat="1" ht="12.75" customHeight="1" x14ac:dyDescent="0.3">
      <c r="A161" s="39"/>
      <c r="B161" s="39"/>
      <c r="C161" s="39"/>
      <c r="D161" s="39"/>
      <c r="E161" s="39"/>
      <c r="F161" s="39"/>
      <c r="G161" s="60"/>
      <c r="H161" s="60"/>
      <c r="I161" s="60"/>
      <c r="J161" s="60"/>
      <c r="K161" s="60"/>
      <c r="L161" s="60"/>
      <c r="M161" s="39"/>
      <c r="N161" s="39"/>
      <c r="O161" s="39"/>
      <c r="P161" s="39"/>
      <c r="Q161" s="60"/>
      <c r="R161" s="39"/>
      <c r="S161" s="68"/>
    </row>
    <row r="162" spans="1:19" customFormat="1" ht="12.75" customHeight="1" x14ac:dyDescent="0.3">
      <c r="A162" s="39"/>
      <c r="B162" s="39"/>
      <c r="C162" s="39"/>
      <c r="D162" s="39"/>
      <c r="E162" s="39"/>
      <c r="F162" s="39"/>
      <c r="G162" s="60"/>
      <c r="H162" s="60"/>
      <c r="I162" s="60"/>
      <c r="J162" s="60"/>
      <c r="K162" s="60"/>
      <c r="L162" s="60"/>
      <c r="M162" s="39"/>
      <c r="N162" s="39"/>
      <c r="O162" s="39"/>
      <c r="P162" s="39"/>
      <c r="Q162" s="60"/>
      <c r="R162" s="39"/>
      <c r="S162" s="68"/>
    </row>
    <row r="163" spans="1:19" customFormat="1" ht="12.75" customHeight="1" x14ac:dyDescent="0.3">
      <c r="A163" s="39"/>
      <c r="B163" s="39"/>
      <c r="C163" s="39"/>
      <c r="D163" s="39"/>
      <c r="E163" s="39"/>
      <c r="F163" s="39"/>
      <c r="G163" s="60"/>
      <c r="H163" s="60"/>
      <c r="I163" s="60"/>
      <c r="J163" s="60"/>
      <c r="K163" s="60"/>
      <c r="L163" s="60"/>
      <c r="M163" s="39"/>
      <c r="N163" s="39"/>
      <c r="O163" s="39"/>
      <c r="P163" s="39"/>
      <c r="Q163" s="60"/>
      <c r="R163" s="39"/>
      <c r="S163" s="39"/>
    </row>
    <row r="164" spans="1:19" ht="12.75" customHeight="1" x14ac:dyDescent="0.3">
      <c r="G164" s="60"/>
      <c r="H164" s="60"/>
      <c r="I164" s="60"/>
      <c r="J164" s="60"/>
      <c r="K164" s="60"/>
      <c r="L164" s="60"/>
      <c r="Q164" s="60"/>
    </row>
    <row r="165" spans="1:19" ht="12.75" customHeight="1" x14ac:dyDescent="0.3">
      <c r="G165" s="60"/>
      <c r="H165" s="60"/>
      <c r="I165" s="60"/>
      <c r="J165" s="60"/>
      <c r="K165" s="60"/>
      <c r="L165" s="60"/>
      <c r="Q165" s="60"/>
    </row>
    <row r="166" spans="1:19" ht="12.75" customHeight="1" x14ac:dyDescent="0.3">
      <c r="G166" s="60"/>
      <c r="H166" s="60"/>
      <c r="I166" s="60"/>
      <c r="J166" s="60"/>
      <c r="K166" s="60"/>
      <c r="L166" s="60"/>
      <c r="Q166" s="60"/>
    </row>
    <row r="167" spans="1:19" ht="12.75" customHeight="1" x14ac:dyDescent="0.3">
      <c r="G167" s="60"/>
      <c r="H167" s="60"/>
      <c r="I167" s="60"/>
      <c r="J167" s="60"/>
      <c r="K167" s="60"/>
      <c r="L167" s="60"/>
      <c r="Q167" s="60"/>
    </row>
    <row r="168" spans="1:19" ht="12.75" customHeight="1" x14ac:dyDescent="0.3">
      <c r="G168" s="60"/>
      <c r="H168" s="60"/>
      <c r="I168" s="60"/>
      <c r="J168" s="60"/>
      <c r="K168" s="60"/>
      <c r="L168" s="60"/>
      <c r="Q168" s="60"/>
    </row>
    <row r="169" spans="1:19" ht="12.75" customHeight="1" x14ac:dyDescent="0.3">
      <c r="G169" s="60"/>
      <c r="H169" s="60"/>
      <c r="I169" s="60"/>
      <c r="J169" s="60"/>
      <c r="K169" s="60"/>
      <c r="L169" s="60"/>
      <c r="Q169" s="60"/>
    </row>
    <row r="170" spans="1:19" ht="12.75" customHeight="1" x14ac:dyDescent="0.3">
      <c r="G170" s="60"/>
      <c r="H170" s="60"/>
      <c r="I170" s="60"/>
      <c r="J170" s="60"/>
      <c r="K170" s="60"/>
      <c r="L170" s="60"/>
      <c r="Q170" s="60"/>
    </row>
    <row r="171" spans="1:19" ht="12.75" customHeight="1" x14ac:dyDescent="0.3">
      <c r="G171" s="60"/>
      <c r="H171" s="60"/>
      <c r="I171" s="60"/>
      <c r="J171" s="60"/>
      <c r="K171" s="60"/>
      <c r="L171" s="60"/>
      <c r="Q171" s="60"/>
    </row>
    <row r="172" spans="1:19" ht="12.75" customHeight="1" x14ac:dyDescent="0.3">
      <c r="G172" s="60"/>
      <c r="H172" s="60"/>
      <c r="I172" s="60"/>
      <c r="J172" s="60"/>
      <c r="K172" s="60"/>
      <c r="L172" s="60"/>
      <c r="Q172" s="60"/>
    </row>
    <row r="173" spans="1:19" ht="12.75" customHeight="1" x14ac:dyDescent="0.3">
      <c r="G173" s="60"/>
      <c r="H173" s="60"/>
      <c r="I173" s="60"/>
      <c r="J173" s="60"/>
      <c r="K173" s="60"/>
      <c r="L173" s="60"/>
      <c r="Q173" s="60"/>
    </row>
    <row r="174" spans="1:19" ht="12.75" customHeight="1" x14ac:dyDescent="0.3">
      <c r="G174" s="60"/>
      <c r="H174" s="60"/>
      <c r="I174" s="60"/>
      <c r="J174" s="60"/>
      <c r="K174" s="60"/>
      <c r="L174" s="60"/>
      <c r="Q174" s="60"/>
    </row>
    <row r="175" spans="1:19" ht="12.75" customHeight="1" x14ac:dyDescent="0.3">
      <c r="G175" s="60"/>
      <c r="H175" s="60"/>
      <c r="I175" s="60"/>
      <c r="J175" s="60"/>
      <c r="K175" s="60"/>
      <c r="L175" s="60"/>
      <c r="Q175" s="60"/>
    </row>
    <row r="176" spans="1:19" ht="12.75" customHeight="1" x14ac:dyDescent="0.3">
      <c r="G176" s="60"/>
      <c r="H176" s="60"/>
      <c r="I176" s="60"/>
      <c r="J176" s="60"/>
      <c r="K176" s="60"/>
      <c r="L176" s="60"/>
      <c r="Q176" s="60"/>
    </row>
    <row r="177" spans="7:17" ht="12.75" customHeight="1" x14ac:dyDescent="0.3">
      <c r="G177" s="60"/>
      <c r="H177" s="60"/>
      <c r="I177" s="60"/>
      <c r="J177" s="60"/>
      <c r="K177" s="60"/>
      <c r="L177" s="60"/>
      <c r="Q177" s="60"/>
    </row>
    <row r="178" spans="7:17" ht="12.75" customHeight="1" x14ac:dyDescent="0.3">
      <c r="G178" s="60"/>
      <c r="H178" s="60"/>
      <c r="I178" s="60"/>
      <c r="J178" s="60"/>
      <c r="K178" s="60"/>
      <c r="L178" s="60"/>
      <c r="Q178" s="60"/>
    </row>
    <row r="179" spans="7:17" ht="12.75" customHeight="1" x14ac:dyDescent="0.3">
      <c r="G179" s="60"/>
      <c r="H179" s="60"/>
      <c r="I179" s="60"/>
      <c r="J179" s="60"/>
      <c r="K179" s="60"/>
      <c r="L179" s="60"/>
      <c r="Q179" s="60"/>
    </row>
    <row r="180" spans="7:17" ht="12.75" customHeight="1" x14ac:dyDescent="0.3">
      <c r="G180" s="60"/>
      <c r="H180" s="60"/>
      <c r="I180" s="60"/>
      <c r="J180" s="60"/>
      <c r="K180" s="60"/>
      <c r="L180" s="60"/>
      <c r="Q180" s="60"/>
    </row>
    <row r="181" spans="7:17" ht="12.75" customHeight="1" x14ac:dyDescent="0.3">
      <c r="G181" s="60"/>
      <c r="H181" s="60"/>
      <c r="I181" s="60"/>
      <c r="J181" s="60"/>
      <c r="K181" s="60"/>
      <c r="L181" s="60"/>
      <c r="Q181" s="60"/>
    </row>
    <row r="182" spans="7:17" ht="12.75" customHeight="1" x14ac:dyDescent="0.3">
      <c r="G182" s="60"/>
      <c r="H182" s="60"/>
      <c r="I182" s="60"/>
      <c r="J182" s="60"/>
      <c r="K182" s="60"/>
      <c r="L182" s="60"/>
      <c r="Q182" s="60"/>
    </row>
    <row r="183" spans="7:17" ht="12.75" customHeight="1" x14ac:dyDescent="0.3">
      <c r="G183" s="60"/>
      <c r="H183" s="60"/>
      <c r="I183" s="60"/>
      <c r="J183" s="60"/>
      <c r="K183" s="60"/>
      <c r="L183" s="60"/>
      <c r="Q183" s="60"/>
    </row>
    <row r="184" spans="7:17" ht="12.75" customHeight="1" x14ac:dyDescent="0.3">
      <c r="G184" s="60"/>
      <c r="H184" s="60"/>
      <c r="I184" s="60"/>
      <c r="J184" s="60"/>
      <c r="K184" s="60"/>
      <c r="L184" s="60"/>
      <c r="Q184" s="60"/>
    </row>
    <row r="185" spans="7:17" ht="12.75" customHeight="1" x14ac:dyDescent="0.3">
      <c r="G185" s="60"/>
      <c r="H185" s="60"/>
      <c r="I185" s="60"/>
      <c r="J185" s="60"/>
      <c r="K185" s="60"/>
      <c r="L185" s="60"/>
      <c r="Q185" s="60"/>
    </row>
    <row r="186" spans="7:17" ht="12.75" customHeight="1" x14ac:dyDescent="0.3">
      <c r="G186" s="60"/>
      <c r="H186" s="60"/>
      <c r="I186" s="60"/>
      <c r="J186" s="60"/>
      <c r="K186" s="60"/>
      <c r="L186" s="60"/>
      <c r="Q186" s="60"/>
    </row>
    <row r="187" spans="7:17" ht="12.75" customHeight="1" x14ac:dyDescent="0.3">
      <c r="G187" s="60"/>
      <c r="H187" s="60"/>
      <c r="I187" s="60"/>
      <c r="J187" s="60"/>
      <c r="K187" s="60"/>
      <c r="L187" s="60"/>
      <c r="Q187" s="60"/>
    </row>
    <row r="188" spans="7:17" ht="12.75" customHeight="1" x14ac:dyDescent="0.3">
      <c r="G188" s="60"/>
      <c r="H188" s="60"/>
      <c r="I188" s="60"/>
      <c r="J188" s="60"/>
      <c r="K188" s="60"/>
      <c r="L188" s="60"/>
      <c r="Q188" s="60"/>
    </row>
  </sheetData>
  <mergeCells count="3">
    <mergeCell ref="B38:C38"/>
    <mergeCell ref="B39:C39"/>
    <mergeCell ref="B40:C40"/>
  </mergeCells>
  <pageMargins left="0.7" right="0.7" top="0.75" bottom="0.75" header="0.3" footer="0.3"/>
  <pageSetup scale="72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16-17</vt:lpstr>
      <vt:lpstr>January Treasurer's Report</vt:lpstr>
      <vt:lpstr>January Budget Report</vt:lpstr>
      <vt:lpstr>'January Budget Report'!Print_Area</vt:lpstr>
      <vt:lpstr>'January Treasurer''s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Hoffman</dc:creator>
  <cp:lastModifiedBy>Jim Hoffman</cp:lastModifiedBy>
  <cp:lastPrinted>2017-02-08T11:24:42Z</cp:lastPrinted>
  <dcterms:created xsi:type="dcterms:W3CDTF">2017-02-08T03:31:43Z</dcterms:created>
  <dcterms:modified xsi:type="dcterms:W3CDTF">2017-02-08T11:26:02Z</dcterms:modified>
</cp:coreProperties>
</file>